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24226"/>
  <mc:AlternateContent xmlns:mc="http://schemas.openxmlformats.org/markup-compatibility/2006">
    <mc:Choice Requires="x15">
      <x15ac:absPath xmlns:x15ac="http://schemas.microsoft.com/office/spreadsheetml/2010/11/ac" url="/Users/dianetdearmas/Downloads/"/>
    </mc:Choice>
  </mc:AlternateContent>
  <xr:revisionPtr revIDLastSave="0" documentId="13_ncr:1_{3444807E-3963-5B4A-A285-84747BAD75C9}" xr6:coauthVersionLast="37" xr6:coauthVersionMax="47" xr10:uidLastSave="{00000000-0000-0000-0000-000000000000}"/>
  <bookViews>
    <workbookView xWindow="2780" yWindow="460" windowWidth="26020" windowHeight="16420" xr2:uid="{00000000-000D-0000-FFFF-FFFF00000000}"/>
  </bookViews>
  <sheets>
    <sheet name="Budget + Budget Narrative" sheetId="1" r:id="rId1"/>
    <sheet name="Staffing Plan" sheetId="2" r:id="rId2"/>
  </sheets>
  <definedNames>
    <definedName name="_xlnm._FilterDatabase" localSheetId="0" hidden="1">'Budget + Budget Narrative'!$B$24:$G$209</definedName>
  </definedNames>
  <calcPr calcId="179021"/>
</workbook>
</file>

<file path=xl/calcChain.xml><?xml version="1.0" encoding="utf-8"?>
<calcChain xmlns="http://schemas.openxmlformats.org/spreadsheetml/2006/main">
  <c r="B6" i="2" l="1"/>
  <c r="D22" i="2"/>
  <c r="D20" i="2"/>
  <c r="E191" i="1"/>
  <c r="E98" i="1"/>
  <c r="G96" i="1"/>
  <c r="A96" i="1"/>
  <c r="G95" i="1"/>
  <c r="A95" i="1"/>
  <c r="G94" i="1"/>
  <c r="A94" i="1"/>
  <c r="G93" i="1"/>
  <c r="A93" i="1"/>
  <c r="G92" i="1"/>
  <c r="A92" i="1"/>
  <c r="A42" i="1" l="1"/>
  <c r="G42" i="1"/>
  <c r="G88" i="1"/>
  <c r="A88" i="1"/>
  <c r="G74" i="1"/>
  <c r="A74"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1" i="1"/>
  <c r="A90" i="1"/>
  <c r="A89" i="1"/>
  <c r="A87" i="1"/>
  <c r="A86" i="1"/>
  <c r="A85" i="1"/>
  <c r="A84" i="1"/>
  <c r="A83" i="1"/>
  <c r="A82" i="1"/>
  <c r="A81" i="1"/>
  <c r="A80" i="1"/>
  <c r="A79" i="1"/>
  <c r="A78" i="1"/>
  <c r="A77" i="1"/>
  <c r="A76" i="1"/>
  <c r="A75"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1" i="1"/>
  <c r="A40" i="1"/>
  <c r="A39" i="1"/>
  <c r="A38" i="1"/>
  <c r="A37" i="1"/>
  <c r="A36" i="1"/>
  <c r="A35" i="1"/>
  <c r="A34" i="1"/>
  <c r="A33" i="1"/>
  <c r="A32" i="1"/>
  <c r="A31" i="1"/>
  <c r="A30" i="1"/>
  <c r="A29" i="1"/>
  <c r="A28" i="1"/>
  <c r="A27" i="1"/>
  <c r="A26" i="1"/>
  <c r="A25" i="1"/>
  <c r="G179" i="1"/>
  <c r="D36" i="2" l="1"/>
  <c r="D27" i="2"/>
  <c r="G7" i="1"/>
  <c r="G8" i="1"/>
  <c r="G9" i="1"/>
  <c r="G10" i="1"/>
  <c r="G11" i="1"/>
  <c r="G12" i="1"/>
  <c r="G13" i="1"/>
  <c r="G14" i="1"/>
  <c r="G15" i="1"/>
  <c r="G16" i="1"/>
  <c r="G17" i="1"/>
  <c r="G18" i="1"/>
  <c r="G19" i="1"/>
  <c r="G20" i="1"/>
  <c r="G25" i="1"/>
  <c r="G26" i="1"/>
  <c r="G27" i="1"/>
  <c r="G28" i="1"/>
  <c r="G29" i="1"/>
  <c r="G30" i="1"/>
  <c r="G31" i="1"/>
  <c r="G32" i="1"/>
  <c r="G33" i="1"/>
  <c r="G34" i="1"/>
  <c r="G35" i="1"/>
  <c r="G36" i="1"/>
  <c r="G37" i="1"/>
  <c r="G38" i="1"/>
  <c r="G39" i="1"/>
  <c r="G40" i="1"/>
  <c r="G41" i="1"/>
  <c r="G43" i="1"/>
  <c r="G44" i="1"/>
  <c r="G45" i="1"/>
  <c r="G46" i="1"/>
  <c r="G47" i="1"/>
  <c r="G48" i="1"/>
  <c r="G51" i="1"/>
  <c r="G52" i="1"/>
  <c r="G53" i="1"/>
  <c r="G54" i="1"/>
  <c r="G55" i="1"/>
  <c r="G56" i="1"/>
  <c r="G57" i="1"/>
  <c r="G58" i="1"/>
  <c r="G59" i="1"/>
  <c r="G60" i="1"/>
  <c r="G61" i="1"/>
  <c r="G62" i="1"/>
  <c r="G65" i="1"/>
  <c r="G66" i="1"/>
  <c r="G67" i="1"/>
  <c r="G68" i="1"/>
  <c r="G69" i="1"/>
  <c r="G70" i="1"/>
  <c r="G71" i="1"/>
  <c r="G72" i="1"/>
  <c r="G73" i="1"/>
  <c r="G75" i="1"/>
  <c r="G78" i="1"/>
  <c r="G79" i="1"/>
  <c r="G80" i="1"/>
  <c r="G81" i="1"/>
  <c r="G82" i="1"/>
  <c r="G83" i="1"/>
  <c r="G84" i="1"/>
  <c r="G85" i="1"/>
  <c r="G86" i="1"/>
  <c r="G87" i="1"/>
  <c r="G89" i="1"/>
  <c r="G97" i="1"/>
  <c r="G100" i="1"/>
  <c r="G103" i="1"/>
  <c r="G104" i="1"/>
  <c r="G105" i="1"/>
  <c r="G106" i="1"/>
  <c r="G109" i="1"/>
  <c r="G112" i="1"/>
  <c r="G113" i="1"/>
  <c r="G114" i="1"/>
  <c r="G115" i="1"/>
  <c r="G116" i="1"/>
  <c r="G117" i="1"/>
  <c r="G118" i="1"/>
  <c r="G119" i="1"/>
  <c r="G120" i="1"/>
  <c r="G121" i="1"/>
  <c r="G122" i="1"/>
  <c r="G123" i="1"/>
  <c r="G124" i="1"/>
  <c r="G125" i="1"/>
  <c r="G126" i="1"/>
  <c r="G127" i="1"/>
  <c r="G128" i="1"/>
  <c r="G129" i="1"/>
  <c r="G130" i="1"/>
  <c r="G131" i="1"/>
  <c r="G134" i="1"/>
  <c r="G137" i="1"/>
  <c r="G139" i="1"/>
  <c r="G140" i="1"/>
  <c r="G141" i="1"/>
  <c r="G145" i="1"/>
  <c r="G146" i="1"/>
  <c r="G147" i="1"/>
  <c r="G148" i="1"/>
  <c r="G149" i="1"/>
  <c r="G150" i="1"/>
  <c r="G151" i="1"/>
  <c r="G152" i="1"/>
  <c r="G153" i="1"/>
  <c r="G154" i="1"/>
  <c r="G155" i="1"/>
  <c r="G156" i="1"/>
  <c r="G159" i="1"/>
  <c r="G160" i="1"/>
  <c r="G163" i="1"/>
  <c r="G164" i="1"/>
  <c r="G165" i="1"/>
  <c r="G166" i="1"/>
  <c r="G167" i="1"/>
  <c r="G168" i="1"/>
  <c r="G169" i="1"/>
  <c r="G170" i="1"/>
  <c r="G171" i="1"/>
  <c r="G172" i="1"/>
  <c r="G173" i="1"/>
  <c r="G174" i="1"/>
  <c r="G175" i="1"/>
  <c r="G176" i="1"/>
  <c r="G177" i="1"/>
  <c r="G178" i="1"/>
  <c r="G180" i="1"/>
  <c r="G182" i="1"/>
  <c r="G183" i="1"/>
  <c r="G186" i="1"/>
  <c r="G187" i="1"/>
  <c r="G184" i="1"/>
  <c r="G181" i="1"/>
  <c r="G185" i="1"/>
  <c r="G188" i="1"/>
  <c r="G191" i="1"/>
  <c r="G192" i="1"/>
  <c r="G193" i="1"/>
  <c r="G198" i="1"/>
  <c r="G199" i="1"/>
  <c r="G200" i="1"/>
  <c r="G201" i="1"/>
  <c r="E21" i="1" l="1"/>
  <c r="E202" i="1"/>
  <c r="C41" i="2" l="1"/>
  <c r="D8" i="2"/>
  <c r="E135" i="1" l="1"/>
  <c r="E101" i="1"/>
  <c r="D16" i="2" l="1"/>
  <c r="D13" i="2"/>
  <c r="D34" i="2"/>
  <c r="D32" i="2"/>
  <c r="D31" i="2"/>
  <c r="D35" i="2"/>
  <c r="D21" i="2"/>
  <c r="D39" i="2"/>
  <c r="D38" i="2"/>
  <c r="D37" i="2"/>
  <c r="D33" i="2"/>
  <c r="D28" i="2"/>
  <c r="D26" i="2"/>
  <c r="D25" i="2"/>
  <c r="D24" i="2"/>
  <c r="D23" i="2"/>
  <c r="D7" i="2"/>
  <c r="D6" i="2"/>
  <c r="D41" i="2" l="1"/>
  <c r="E161" i="1" l="1"/>
  <c r="E63" i="1" l="1"/>
  <c r="E157" i="1" l="1"/>
  <c r="E90" i="1" l="1"/>
  <c r="E196" i="1" l="1"/>
  <c r="E76" i="1"/>
  <c r="E132" i="1" l="1"/>
  <c r="E189" i="1" l="1"/>
  <c r="E143" i="1" l="1"/>
  <c r="E49" i="1" l="1"/>
  <c r="E110" i="1" l="1"/>
  <c r="E107" i="1" l="1"/>
  <c r="E204" i="1" s="1"/>
  <c r="E205" i="1" s="1"/>
  <c r="E208" i="1" l="1"/>
  <c r="E209" i="1" s="1"/>
</calcChain>
</file>

<file path=xl/sharedStrings.xml><?xml version="1.0" encoding="utf-8"?>
<sst xmlns="http://schemas.openxmlformats.org/spreadsheetml/2006/main" count="378" uniqueCount="234">
  <si>
    <t>Obj</t>
  </si>
  <si>
    <t>Description</t>
  </si>
  <si>
    <t>Total Revenue</t>
  </si>
  <si>
    <t>Function 5100 ‐ Basic Instruction</t>
  </si>
  <si>
    <t>Administrator Salaries</t>
  </si>
  <si>
    <t>Classroom Teacher Salaries</t>
  </si>
  <si>
    <t>Other Certified Staff Member</t>
  </si>
  <si>
    <t>Substitute Teachers</t>
  </si>
  <si>
    <t>Paraprofessionals</t>
  </si>
  <si>
    <t>Other Support Personnel</t>
  </si>
  <si>
    <t>Retirement</t>
  </si>
  <si>
    <t>FICA</t>
  </si>
  <si>
    <t>Group Insurance</t>
  </si>
  <si>
    <t>Worker's Compensation</t>
  </si>
  <si>
    <t>Unemployment Compensation</t>
  </si>
  <si>
    <t>Other Employee Benefits</t>
  </si>
  <si>
    <t>Professional and Technical Services</t>
  </si>
  <si>
    <t>Supplies</t>
  </si>
  <si>
    <t>Textbooks</t>
  </si>
  <si>
    <t>Furniture, Fixtures‐Capitalized</t>
  </si>
  <si>
    <t>5100 Sub Total</t>
  </si>
  <si>
    <t>Function 5200 ‐ Exceptional Education</t>
  </si>
  <si>
    <t>5200 Sub Total</t>
  </si>
  <si>
    <t>Function 6100 ‐ Pupil Services</t>
  </si>
  <si>
    <t>6100 Sub Total</t>
  </si>
  <si>
    <t>6200 Sub Total</t>
  </si>
  <si>
    <t>6300 Sub Total</t>
  </si>
  <si>
    <t>Travel</t>
  </si>
  <si>
    <t>6400 Sub Total</t>
  </si>
  <si>
    <t>Function 7100 ‐ Board</t>
  </si>
  <si>
    <t>7100 Sub Total</t>
  </si>
  <si>
    <t>Dues and Fees</t>
  </si>
  <si>
    <t>7200 Sub Total</t>
  </si>
  <si>
    <t>Computer Software</t>
  </si>
  <si>
    <t>Other Personnel Services</t>
  </si>
  <si>
    <t>Miscellaneous Expenses</t>
  </si>
  <si>
    <t>7300 Sub Total</t>
  </si>
  <si>
    <t>7500 Sub Total</t>
  </si>
  <si>
    <t>Food</t>
  </si>
  <si>
    <t>7600 Sub Total</t>
  </si>
  <si>
    <t>Insurance and Bond Premiums</t>
  </si>
  <si>
    <t>Repairs and Maintenance</t>
  </si>
  <si>
    <t>Communications</t>
  </si>
  <si>
    <t>Public Utilities</t>
  </si>
  <si>
    <t>Other Purchased Services</t>
  </si>
  <si>
    <t>7900 Sub Total</t>
  </si>
  <si>
    <t>Net Change in Fund Balance</t>
  </si>
  <si>
    <t>Ending Fund Balance</t>
  </si>
  <si>
    <t>Function 7400 ‐ Facilities Acquisition</t>
  </si>
  <si>
    <t>Function 7600 ‐ Food Services</t>
  </si>
  <si>
    <t>Function 7500 ‐ Fiscal Services</t>
  </si>
  <si>
    <t>Function 7900 ‐ Operation of Plant</t>
  </si>
  <si>
    <t>Projected FTE:                                      744.00</t>
  </si>
  <si>
    <t>Expenditures</t>
  </si>
  <si>
    <t>Function 6200 ‐ Instructional  Media Services</t>
  </si>
  <si>
    <t>Function 6300 ‐ Instructional/Curriculum Development</t>
  </si>
  <si>
    <t>Function 6400 ‐ Instructional Staff Training</t>
  </si>
  <si>
    <t>Function 7200 ‐ General / District Administration</t>
  </si>
  <si>
    <t>Function 7300 ‐ School Administration</t>
  </si>
  <si>
    <t>Function</t>
  </si>
  <si>
    <t>Amount</t>
  </si>
  <si>
    <t>Revenues</t>
  </si>
  <si>
    <t>Total Governmental Funds</t>
  </si>
  <si>
    <t>Total Expenditures</t>
  </si>
  <si>
    <t>Excess of Revenues Over Expenditures</t>
  </si>
  <si>
    <t>Rent</t>
  </si>
  <si>
    <t>Expenditure Category</t>
  </si>
  <si>
    <t>School Administration</t>
  </si>
  <si>
    <t>Teachers</t>
  </si>
  <si>
    <t># of staff</t>
  </si>
  <si>
    <t xml:space="preserve">Total Salaries </t>
  </si>
  <si>
    <t>Instructions: Categorize by Function and  Expenditure Category.  Salaries must tie to budget</t>
  </si>
  <si>
    <t>Classroom Salaries</t>
  </si>
  <si>
    <t>Basic Instruction</t>
  </si>
  <si>
    <t>Substitute/3100</t>
  </si>
  <si>
    <t xml:space="preserve">Substitute Teachers </t>
  </si>
  <si>
    <t>Food Services</t>
  </si>
  <si>
    <t>Operation of Plant</t>
  </si>
  <si>
    <t xml:space="preserve"> Function</t>
  </si>
  <si>
    <t>Principal</t>
  </si>
  <si>
    <t>Assistant Principal</t>
  </si>
  <si>
    <t>Registrar Supervisor</t>
  </si>
  <si>
    <t>NSLP Director</t>
  </si>
  <si>
    <t>ESE Specialist Supervisor</t>
  </si>
  <si>
    <t>Head Counselor</t>
  </si>
  <si>
    <t>Receptionist</t>
  </si>
  <si>
    <t>Community Involvement Specialist/Activity Director</t>
  </si>
  <si>
    <t>Interventionist</t>
  </si>
  <si>
    <t>Custodian</t>
  </si>
  <si>
    <t>Bathroom Monitor</t>
  </si>
  <si>
    <t>Night Cleaning Personnel</t>
  </si>
  <si>
    <t>IT Specialist</t>
  </si>
  <si>
    <t>General Adminstration</t>
  </si>
  <si>
    <t>Cafeteria Server</t>
  </si>
  <si>
    <t>ESE Teacher</t>
  </si>
  <si>
    <t>Execptional Education</t>
  </si>
  <si>
    <t>Paraprofessional</t>
  </si>
  <si>
    <t>** Staffing plan not limited to example categories listed below</t>
  </si>
  <si>
    <t>Basic Instructional</t>
  </si>
  <si>
    <t>Clerical Staff</t>
  </si>
  <si>
    <t>Food Service Manager</t>
  </si>
  <si>
    <t>Utilities</t>
  </si>
  <si>
    <t>33XX</t>
  </si>
  <si>
    <t xml:space="preserve">FEDERAL SOURCES </t>
  </si>
  <si>
    <t xml:space="preserve">    Federal direct</t>
  </si>
  <si>
    <t xml:space="preserve">    Federal through state and local</t>
  </si>
  <si>
    <t xml:space="preserve">STATE SOURCES </t>
  </si>
  <si>
    <t xml:space="preserve">    FEFP</t>
  </si>
  <si>
    <t xml:space="preserve">    Capital outlay</t>
  </si>
  <si>
    <t xml:space="preserve">    Class size reduction</t>
  </si>
  <si>
    <t xml:space="preserve">    School recognition</t>
  </si>
  <si>
    <t xml:space="preserve">    Other state revenue</t>
  </si>
  <si>
    <t>LOCAL SOURCES</t>
  </si>
  <si>
    <t xml:space="preserve">    Interest</t>
  </si>
  <si>
    <t xml:space="preserve">    Local capital improvement tax</t>
  </si>
  <si>
    <t>*Budget Instructions:  In accordance with FL.1002.33(9)(g)(3)  The statement of revenue, expenditures, and changes in fund balance shall be in the governmental funds format prescribed by the Governmental Accounting Standards Board."  See sample annual budget below.</t>
  </si>
  <si>
    <t>Student Assessment/Test Material</t>
  </si>
  <si>
    <t>Training Materials.</t>
  </si>
  <si>
    <t>Comp.Hardware.Cap</t>
  </si>
  <si>
    <t>7100</t>
  </si>
  <si>
    <t>311</t>
  </si>
  <si>
    <t>312</t>
  </si>
  <si>
    <t>320</t>
  </si>
  <si>
    <t>330</t>
  </si>
  <si>
    <t>Prof.&amp; Tech Services-Audit</t>
  </si>
  <si>
    <t>Prof.&amp; Tech Services-Legal</t>
  </si>
  <si>
    <t>Postage</t>
  </si>
  <si>
    <t>Other Mat'L. &amp; Supplies</t>
  </si>
  <si>
    <t>7400 Sub Total</t>
  </si>
  <si>
    <t>FF&amp;E &amp; Building</t>
  </si>
  <si>
    <t>FEFP Dist.Admin.Fee</t>
  </si>
  <si>
    <t>Purch Serv - Prof. &amp; Tech. Services</t>
  </si>
  <si>
    <t>Function 7700 ‐ Central Services</t>
  </si>
  <si>
    <t>7700 Sub Total</t>
  </si>
  <si>
    <t>Marketing</t>
  </si>
  <si>
    <t>Security Services</t>
  </si>
  <si>
    <t>Function 8200 ‐ admin tech Services</t>
  </si>
  <si>
    <t>8200 Sub Total</t>
  </si>
  <si>
    <t>Proceeds from Issuing Long-term Debt</t>
  </si>
  <si>
    <t>7.65% of the wages</t>
  </si>
  <si>
    <t>Total</t>
  </si>
  <si>
    <t>Furniture, Fixtures‐Non Capitalized</t>
  </si>
  <si>
    <t>Field Trips &amp; Fundraising Expenses</t>
  </si>
  <si>
    <t>ESP Contracted Services</t>
  </si>
  <si>
    <t>Comp.Hardware.Non Cap</t>
  </si>
  <si>
    <t>310</t>
  </si>
  <si>
    <t>692</t>
  </si>
  <si>
    <t>730</t>
  </si>
  <si>
    <t>731</t>
  </si>
  <si>
    <t>Accounting services</t>
  </si>
  <si>
    <t>Accounting software</t>
  </si>
  <si>
    <t>Bank Fees</t>
  </si>
  <si>
    <t>Recruiting</t>
  </si>
  <si>
    <t>8200</t>
  </si>
  <si>
    <t>350</t>
  </si>
  <si>
    <t>390</t>
  </si>
  <si>
    <t>630</t>
  </si>
  <si>
    <t>Computer Repairs</t>
  </si>
  <si>
    <t>ComputerSoftware.NonCap</t>
  </si>
  <si>
    <t>Security System</t>
  </si>
  <si>
    <t>9100 Sub Total</t>
  </si>
  <si>
    <t>Function 9100 ‐ Community Services</t>
  </si>
  <si>
    <t>160</t>
  </si>
  <si>
    <t>220</t>
  </si>
  <si>
    <t>240</t>
  </si>
  <si>
    <t>250</t>
  </si>
  <si>
    <t>Pest Control</t>
  </si>
  <si>
    <t>Before and After Care Workers</t>
  </si>
  <si>
    <t>Community Services</t>
  </si>
  <si>
    <t>34X1</t>
  </si>
  <si>
    <t>34X2</t>
  </si>
  <si>
    <t xml:space="preserve">    Other local revenue-School</t>
  </si>
  <si>
    <t xml:space="preserve">    Other local revenue-District</t>
  </si>
  <si>
    <t>Comp.Software.Non Cap</t>
  </si>
  <si>
    <t>Estimated referendum budget based on 2024-25 per FTE allocations</t>
  </si>
  <si>
    <t>See the staffing Plan</t>
  </si>
  <si>
    <t>PurchServ.PrfTchSrvc.Others</t>
  </si>
  <si>
    <t>CapOtly.ComputerSoftware</t>
  </si>
  <si>
    <t>Waste/Water</t>
  </si>
  <si>
    <t>Dues &amp; Fees</t>
  </si>
  <si>
    <t>CapOtly.FF&amp;E.Cap.</t>
  </si>
  <si>
    <t>CapOtly.FF&amp;E.NonCap</t>
  </si>
  <si>
    <t>CapOtly.FF&amp;E.Cap</t>
  </si>
  <si>
    <t>Grounds</t>
  </si>
  <si>
    <r>
      <t xml:space="preserve"> Sample Budget Narrative </t>
    </r>
    <r>
      <rPr>
        <sz val="12"/>
        <color theme="1"/>
        <rFont val="Times New Roman"/>
        <family val="1"/>
      </rPr>
      <t xml:space="preserve"> ( Include a brief but detailed explanation for each amount claimed)</t>
    </r>
  </si>
  <si>
    <t>0.4% of the gross wages</t>
  </si>
  <si>
    <t>Computer Hardware.Cap</t>
  </si>
  <si>
    <t>Office Manager</t>
  </si>
  <si>
    <t>Security Guard</t>
  </si>
  <si>
    <t>Staffing Plan - 2025-26</t>
  </si>
  <si>
    <t>Beginning Fund Balance (as of June 30, 2025)</t>
  </si>
  <si>
    <t>FEFP revenue based on the 2025-26 2nd calculation sheet</t>
  </si>
  <si>
    <t>Rent other than facility</t>
  </si>
  <si>
    <t>Library Books</t>
  </si>
  <si>
    <t>Other Materials and Supplies</t>
  </si>
  <si>
    <t>6% of the gross FEFP revenue</t>
  </si>
  <si>
    <t>.</t>
  </si>
  <si>
    <t>$7,232 per year per full-time employee.</t>
  </si>
  <si>
    <t>1.02% of the gross wages</t>
  </si>
  <si>
    <t>STEM Education and Project Lead The Way</t>
  </si>
  <si>
    <t>$1,000 per teacher</t>
  </si>
  <si>
    <t>Contracted Guidance Counselor Services @ 50 per hour. The budget assumes that 40 hours per month will be needed based on 10 instructional months. This also includes Contracted instructional support services (e.g., ESE Specialist, school counselor Contracted Mental Health.) The annual amount is based upon 10 hours per ESE student per year, with services provided at a rate of $40 per hour in the application year.</t>
  </si>
  <si>
    <t>$500 per classroom to setup and maintain the library.</t>
  </si>
  <si>
    <t>Outside legal expenses - Assumes 26 hrs. of legal @ $325 pr/hr.</t>
  </si>
  <si>
    <t>$1,000 per board member to attend meetings and/or conferences</t>
  </si>
  <si>
    <t>Travel expense for the administrative staff to attend meetings and workshops.</t>
  </si>
  <si>
    <t>Expenditures related to the marketing of the school. This amount includes items such as digital marketing, direct mail, banners, etc. This also includes startup  phase marketing expenses.</t>
  </si>
  <si>
    <t>$193.79 per student</t>
  </si>
  <si>
    <t>$54.63 Per FTE to maintain IT infrastructure</t>
  </si>
  <si>
    <t xml:space="preserve">The costs of the annual audit paid to the outside auditor. </t>
  </si>
  <si>
    <t>$2.55 per FTE</t>
  </si>
  <si>
    <t>Startup expenses</t>
  </si>
  <si>
    <t>5% Admin FEFP Admin FEE</t>
  </si>
  <si>
    <t>$5.2 per FTE per day.</t>
  </si>
  <si>
    <t>$1,300 per FTE</t>
  </si>
  <si>
    <t>Estimated commercial &amp; property insurance based on the elementary school's actual unit rates</t>
  </si>
  <si>
    <t>Shared service between the elementary and middle school.</t>
  </si>
  <si>
    <t>Communication, water/sewer @ $92.49 per FTE. Electricity is based on $1.87 per square foot of utilized area.</t>
  </si>
  <si>
    <t>$0.47 per square foot of utilized area</t>
  </si>
  <si>
    <t>$0.59 per square foot of utilized area</t>
  </si>
  <si>
    <t>Shared cost between the elementary and middle school.</t>
  </si>
  <si>
    <t>Custodial &amp; fire alarm services @ $2.19 per FTE. Pest control at $317 per year.</t>
  </si>
  <si>
    <t>$123.58 per FTE</t>
  </si>
  <si>
    <t>$137.36 per FTE</t>
  </si>
  <si>
    <t>Average expenditure per year per ESE student. We assume on average that students will receive 11 hours per year at a cost of $75 per hour.</t>
  </si>
  <si>
    <t>$31.45 Per FTE for computer repairs</t>
  </si>
  <si>
    <t>Budget assumes that Curriculum, FF&amp;E, and IT purchases will be leased.</t>
  </si>
  <si>
    <t xml:space="preserve">I Ready and PLTW </t>
  </si>
  <si>
    <t xml:space="preserve">The reimbursement provided by the National School Lunch Program (NSLP) as of 2024-25. </t>
  </si>
  <si>
    <t>Startup loan committed by the sponsor.</t>
  </si>
  <si>
    <t>BASC @11.3 per day rate. The calculations assumes 180 days in a year. The particiaption rate is 18%</t>
  </si>
  <si>
    <t>Other Certified Member (Curriculum Specialist)</t>
  </si>
  <si>
    <t>Security Monitor</t>
  </si>
  <si>
    <t>SPSA Middle School - Budget and Budget Narrative - 2025-26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</si>
</sst>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 #,##0"/>
    <numFmt numFmtId="165" formatCode="0.00_)"/>
    <numFmt numFmtId="166" formatCode="#,##0.0_);\(#,##0.0\)"/>
    <numFmt numFmtId="167" formatCode="0.0*100"/>
    <numFmt numFmtId="168" formatCode="#,##0.0\ ;\(#,##0.0\)"/>
    <numFmt numFmtId="169" formatCode="0\x"/>
    <numFmt numFmtId="170" formatCode="&quot;$&quot;#,##0.00"/>
    <numFmt numFmtId="171" formatCode="_(* #,##0_);_(* \(#,##0\);_(* &quot;-&quot;??_);_(@_)"/>
    <numFmt numFmtId="172" formatCode="_(&quot;$&quot;* #,##0_);_(&quot;$&quot;* \(#,##0\);_(&quot;$&quot;* &quot;-&quot;??_);_(@_)"/>
  </numFmts>
  <fonts count="58">
    <font>
      <sz val="10"/>
      <color rgb="FF000000"/>
      <name val="Times New Roman"/>
      <charset val="204"/>
    </font>
    <font>
      <sz val="11"/>
      <color theme="1"/>
      <name val="Calibri"/>
      <family val="2"/>
      <scheme val="minor"/>
    </font>
    <font>
      <sz val="12"/>
      <color rgb="FF000000"/>
      <name val="Times New Roman"/>
      <family val="1"/>
    </font>
    <font>
      <b/>
      <sz val="10"/>
      <color rgb="FF000000"/>
      <name val="Times New Roman"/>
      <family val="1"/>
    </font>
    <font>
      <sz val="10"/>
      <color rgb="FF000000"/>
      <name val="Times New Roman"/>
      <family val="1"/>
    </font>
    <font>
      <b/>
      <sz val="9"/>
      <name val="Times New Roman"/>
      <family val="1"/>
    </font>
    <font>
      <b/>
      <sz val="10"/>
      <name val="Times New Roman"/>
      <family val="1"/>
    </font>
    <font>
      <b/>
      <sz val="14"/>
      <name val="Times New Roman"/>
      <family val="1"/>
    </font>
    <font>
      <sz val="10"/>
      <name val="Times New Roman"/>
      <family val="1"/>
    </font>
    <font>
      <sz val="10"/>
      <color rgb="FF000000"/>
      <name val="Times New Roman"/>
      <family val="1"/>
    </font>
    <font>
      <sz val="10"/>
      <name val="Arial"/>
      <family val="2"/>
    </font>
    <font>
      <b/>
      <sz val="12"/>
      <name val="Times New Roman"/>
      <family val="1"/>
    </font>
    <font>
      <sz val="10"/>
      <color rgb="FF000000"/>
      <name val="Times New Roman"/>
      <family val="1"/>
    </font>
    <font>
      <b/>
      <sz val="11"/>
      <color theme="3"/>
      <name val="Calibri"/>
      <family val="2"/>
      <scheme val="minor"/>
    </font>
    <font>
      <b/>
      <sz val="11"/>
      <color theme="0"/>
      <name val="Calibri"/>
      <family val="2"/>
      <scheme val="minor"/>
    </font>
    <font>
      <b/>
      <sz val="10"/>
      <name val="Arial"/>
      <family val="2"/>
    </font>
    <font>
      <b/>
      <sz val="12"/>
      <name val="Arial"/>
      <family val="2"/>
    </font>
    <font>
      <b/>
      <sz val="12"/>
      <color indexed="8"/>
      <name val="Times New Roman"/>
      <family val="1"/>
    </font>
    <font>
      <b/>
      <sz val="10"/>
      <color indexed="8"/>
      <name val="Times New Roman"/>
      <family val="1"/>
    </font>
    <font>
      <sz val="8"/>
      <color indexed="12"/>
      <name val="Tms Rmn"/>
    </font>
    <font>
      <sz val="10"/>
      <name val="Book Antiqua"/>
      <family val="1"/>
    </font>
    <font>
      <sz val="8"/>
      <name val="Arial"/>
      <family val="2"/>
    </font>
    <font>
      <b/>
      <i/>
      <sz val="8"/>
      <name val="Arial"/>
      <family val="2"/>
    </font>
    <font>
      <sz val="11"/>
      <color indexed="12"/>
      <name val="Book Antiqua"/>
      <family val="1"/>
    </font>
    <font>
      <sz val="7"/>
      <name val="Arial"/>
      <family val="2"/>
    </font>
    <font>
      <sz val="10.5"/>
      <name val="Times New Roman"/>
      <family val="1"/>
    </font>
    <font>
      <b/>
      <sz val="8"/>
      <name val="Palatino"/>
      <family val="1"/>
    </font>
    <font>
      <b/>
      <sz val="10"/>
      <name val="Palatino"/>
      <family val="1"/>
    </font>
    <font>
      <sz val="10"/>
      <name val="Geneva"/>
      <family val="2"/>
    </font>
    <font>
      <b/>
      <i/>
      <sz val="16"/>
      <name val="Helv"/>
    </font>
    <font>
      <b/>
      <sz val="8"/>
      <name val="Arial"/>
      <family val="2"/>
    </font>
    <font>
      <sz val="8"/>
      <name val="Book Antiqua"/>
      <family val="1"/>
    </font>
    <font>
      <b/>
      <sz val="26"/>
      <name val="Times New Roman"/>
      <family val="1"/>
    </font>
    <font>
      <b/>
      <u/>
      <sz val="9"/>
      <name val="Arial"/>
      <family val="2"/>
    </font>
    <font>
      <b/>
      <sz val="14"/>
      <name val="Palatino"/>
      <family val="1"/>
    </font>
    <font>
      <b/>
      <sz val="7"/>
      <name val="Arial"/>
      <family val="2"/>
    </font>
    <font>
      <b/>
      <sz val="9"/>
      <name val="Arial"/>
      <family val="2"/>
    </font>
    <font>
      <sz val="10"/>
      <color indexed="8"/>
      <name val="Arial"/>
      <family val="2"/>
    </font>
    <font>
      <sz val="10"/>
      <color indexed="8"/>
      <name val="Times New Roman"/>
      <family val="1"/>
    </font>
    <font>
      <u/>
      <sz val="10"/>
      <color theme="10"/>
      <name val="Arial"/>
      <family val="2"/>
    </font>
    <font>
      <b/>
      <sz val="16"/>
      <color theme="1" tint="0.24994659260841701"/>
      <name val="Cambria"/>
      <family val="2"/>
      <scheme val="major"/>
    </font>
    <font>
      <sz val="11"/>
      <name val="Calibri"/>
      <family val="2"/>
      <scheme val="minor"/>
    </font>
    <font>
      <b/>
      <sz val="11"/>
      <color theme="1" tint="0.24994659260841701"/>
      <name val="Cambria"/>
      <family val="2"/>
      <scheme val="major"/>
    </font>
    <font>
      <i/>
      <sz val="11"/>
      <color theme="1" tint="0.34998626667073579"/>
      <name val="Calibri"/>
      <family val="2"/>
      <scheme val="minor"/>
    </font>
    <font>
      <sz val="11"/>
      <color theme="1" tint="0.24994659260841701"/>
      <name val="Calibri"/>
      <family val="2"/>
      <scheme val="minor"/>
    </font>
    <font>
      <sz val="10"/>
      <color rgb="FF000000"/>
      <name val="Arial"/>
      <family val="2"/>
    </font>
    <font>
      <sz val="12"/>
      <color theme="1"/>
      <name val="Calibri"/>
      <family val="2"/>
      <scheme val="minor"/>
    </font>
    <font>
      <u/>
      <sz val="11"/>
      <color theme="10"/>
      <name val="Calibri"/>
      <family val="2"/>
      <scheme val="minor"/>
    </font>
    <font>
      <sz val="10"/>
      <color rgb="FF000000"/>
      <name val="Calibri"/>
      <family val="2"/>
      <scheme val="minor"/>
    </font>
    <font>
      <sz val="11"/>
      <color theme="1"/>
      <name val="Times New Roman"/>
      <family val="1"/>
    </font>
    <font>
      <sz val="12"/>
      <color theme="1"/>
      <name val="Times New Roman"/>
      <family val="1"/>
    </font>
    <font>
      <b/>
      <sz val="18"/>
      <color theme="1"/>
      <name val="Times New Roman"/>
      <family val="1"/>
    </font>
    <font>
      <sz val="10"/>
      <color theme="1"/>
      <name val="Times New Roman"/>
      <family val="1"/>
    </font>
    <font>
      <b/>
      <sz val="12"/>
      <color theme="1"/>
      <name val="Times New Roman"/>
      <family val="1"/>
    </font>
    <font>
      <b/>
      <sz val="14"/>
      <color theme="1"/>
      <name val="Times New Roman"/>
      <family val="1"/>
    </font>
    <font>
      <b/>
      <sz val="16"/>
      <color theme="1"/>
      <name val="Times New Roman"/>
      <family val="1"/>
    </font>
    <font>
      <sz val="12"/>
      <color theme="1"/>
      <name val="Times New Roman"/>
      <family val="1"/>
      <charset val="204"/>
    </font>
    <font>
      <sz val="10"/>
      <color rgb="FF000000"/>
      <name val="Times New Roman"/>
      <family val="1"/>
    </font>
  </fonts>
  <fills count="9">
    <fill>
      <patternFill patternType="none"/>
    </fill>
    <fill>
      <patternFill patternType="gray125"/>
    </fill>
    <fill>
      <patternFill patternType="solid">
        <fgColor rgb="FFBDD7EE"/>
      </patternFill>
    </fill>
    <fill>
      <patternFill patternType="solid">
        <fgColor rgb="FFDBDBDB"/>
      </patternFill>
    </fill>
    <fill>
      <patternFill patternType="solid">
        <fgColor rgb="FFD9D9D9"/>
      </patternFill>
    </fill>
    <fill>
      <patternFill patternType="solid">
        <fgColor theme="3" tint="0.79998168889431442"/>
        <bgColor indexed="64"/>
      </patternFill>
    </fill>
    <fill>
      <patternFill patternType="solid">
        <fgColor theme="4" tint="0.79998168889431442"/>
        <bgColor indexed="65"/>
      </patternFill>
    </fill>
    <fill>
      <patternFill patternType="solid">
        <fgColor theme="0" tint="-0.14996795556505021"/>
        <bgColor indexed="64"/>
      </patternFill>
    </fill>
    <fill>
      <patternFill patternType="solid">
        <fgColor theme="4" tint="-0.49998474074526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right style="thin">
        <color indexed="8"/>
      </right>
      <top style="thin">
        <color indexed="8"/>
      </top>
      <bottom/>
      <diagonal/>
    </border>
    <border>
      <left/>
      <right/>
      <top/>
      <bottom style="thick">
        <color theme="4" tint="-0.499984740745262"/>
      </bottom>
      <diagonal/>
    </border>
    <border>
      <left/>
      <right/>
      <top/>
      <bottom style="medium">
        <color theme="4" tint="-0.499984740745262"/>
      </bottom>
      <diagonal/>
    </border>
    <border>
      <left/>
      <right/>
      <top style="thin">
        <color theme="1" tint="0.499984740745262"/>
      </top>
      <bottom style="thin">
        <color theme="1" tint="0.499984740745262"/>
      </bottom>
      <diagonal/>
    </border>
    <border>
      <left/>
      <right/>
      <top style="thin">
        <color theme="4" tint="-0.499984740745262"/>
      </top>
      <bottom style="thin">
        <color theme="4" tint="-0.499984740745262"/>
      </bottom>
      <diagonal/>
    </border>
  </borders>
  <cellStyleXfs count="104">
    <xf numFmtId="0" fontId="0" fillId="0" borderId="0"/>
    <xf numFmtId="44" fontId="9" fillId="0" borderId="0" applyFont="0" applyFill="0" applyBorder="0" applyAlignment="0" applyProtection="0"/>
    <xf numFmtId="0" fontId="10" fillId="0" borderId="0"/>
    <xf numFmtId="43" fontId="12" fillId="0" borderId="0" applyFont="0" applyFill="0" applyBorder="0" applyAlignment="0" applyProtection="0"/>
    <xf numFmtId="0" fontId="10" fillId="0" borderId="0"/>
    <xf numFmtId="0" fontId="19" fillId="0" borderId="0" applyNumberFormat="0" applyFill="0" applyBorder="0" applyAlignment="0" applyProtection="0"/>
    <xf numFmtId="41"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8" fontId="23" fillId="0" borderId="11">
      <protection locked="0"/>
    </xf>
    <xf numFmtId="0" fontId="24" fillId="0" borderId="0" applyNumberFormat="0" applyFill="0" applyBorder="0" applyAlignment="0" applyProtection="0"/>
    <xf numFmtId="0" fontId="25" fillId="0" borderId="0" applyProtection="0">
      <alignment horizontal="right" vertical="top"/>
    </xf>
    <xf numFmtId="0" fontId="26" fillId="0" borderId="0">
      <alignment horizontal="center"/>
    </xf>
    <xf numFmtId="0" fontId="26" fillId="0" borderId="0">
      <alignment horizontal="center"/>
    </xf>
    <xf numFmtId="0" fontId="27" fillId="0" borderId="0"/>
    <xf numFmtId="0" fontId="28" fillId="0" borderId="0"/>
    <xf numFmtId="165" fontId="29" fillId="0" borderId="0"/>
    <xf numFmtId="168" fontId="21" fillId="0" borderId="0" applyNumberFormat="0" applyFill="0" applyBorder="0" applyAlignment="0" applyProtection="0"/>
    <xf numFmtId="0" fontId="30" fillId="0" borderId="0" applyNumberFormat="0" applyFill="0" applyBorder="0" applyAlignment="0" applyProtection="0"/>
    <xf numFmtId="0" fontId="2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0" fillId="0" borderId="0" applyNumberFormat="0" applyFill="0" applyBorder="0" applyAlignment="0" applyProtection="0"/>
    <xf numFmtId="0" fontId="32" fillId="0" borderId="0" applyProtection="0">
      <alignment horizontal="left"/>
    </xf>
    <xf numFmtId="9" fontId="10" fillId="0" borderId="0" applyFont="0" applyFill="0" applyBorder="0" applyAlignment="0" applyProtection="0"/>
    <xf numFmtId="167" fontId="20" fillId="0" borderId="0"/>
    <xf numFmtId="166" fontId="8" fillId="0" borderId="0">
      <alignment vertical="top"/>
    </xf>
    <xf numFmtId="0" fontId="37" fillId="0" borderId="0" applyNumberFormat="0" applyBorder="0" applyAlignment="0"/>
    <xf numFmtId="0" fontId="17" fillId="0" borderId="0" applyNumberFormat="0" applyBorder="0" applyAlignment="0"/>
    <xf numFmtId="0" fontId="18" fillId="0" borderId="0" applyNumberFormat="0" applyBorder="0" applyAlignment="0"/>
    <xf numFmtId="0" fontId="38" fillId="0" borderId="0" applyNumberFormat="0" applyBorder="0" applyAlignment="0"/>
    <xf numFmtId="0" fontId="15" fillId="0" borderId="0" applyFill="0" applyBorder="0" applyProtection="0">
      <alignment horizontal="left"/>
    </xf>
    <xf numFmtId="0" fontId="31" fillId="0" borderId="0" applyNumberFormat="0" applyFill="0" applyBorder="0"/>
    <xf numFmtId="0" fontId="16" fillId="0" borderId="0" applyNumberFormat="0" applyFill="0" applyBorder="0" applyAlignment="0" applyProtection="0"/>
    <xf numFmtId="0" fontId="33" fillId="0" borderId="0" applyNumberFormat="0" applyFill="0" applyBorder="0" applyAlignment="0" applyProtection="0"/>
    <xf numFmtId="169" fontId="10" fillId="0" borderId="0">
      <alignment horizontal="center"/>
    </xf>
    <xf numFmtId="0" fontId="34" fillId="0" borderId="0">
      <alignment horizontal="center"/>
    </xf>
    <xf numFmtId="0" fontId="35" fillId="0" borderId="0" applyNumberFormat="0" applyFill="0" applyBorder="0" applyAlignment="0" applyProtection="0"/>
    <xf numFmtId="0" fontId="36" fillId="0" borderId="0" applyNumberFormat="0" applyFill="0" applyBorder="0" applyAlignment="0" applyProtection="0"/>
    <xf numFmtId="44" fontId="10"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40" fillId="0" borderId="12" applyNumberFormat="0" applyFill="0" applyProtection="0">
      <alignment vertical="center"/>
    </xf>
    <xf numFmtId="0" fontId="41" fillId="0" borderId="0"/>
    <xf numFmtId="0" fontId="42" fillId="0" borderId="13" applyNumberFormat="0" applyFill="0" applyProtection="0">
      <alignment vertical="center"/>
    </xf>
    <xf numFmtId="0" fontId="43" fillId="0" borderId="14" applyNumberFormat="0" applyProtection="0">
      <alignment vertical="center"/>
    </xf>
    <xf numFmtId="170" fontId="44" fillId="7" borderId="0" applyFont="0" applyFill="0" applyBorder="0" applyAlignment="0" applyProtection="0"/>
    <xf numFmtId="0" fontId="44" fillId="6" borderId="0" applyNumberFormat="0" applyFont="0" applyAlignment="0">
      <alignment horizontal="center" vertical="center" wrapText="1"/>
    </xf>
    <xf numFmtId="10" fontId="41" fillId="0" borderId="0" applyFont="0" applyFill="0" applyBorder="0" applyAlignment="0" applyProtection="0"/>
    <xf numFmtId="1" fontId="44" fillId="6" borderId="0" applyFont="0" applyFill="0" applyBorder="0" applyAlignment="0"/>
    <xf numFmtId="14" fontId="44" fillId="0" borderId="0" applyFont="0" applyFill="0" applyBorder="0" applyAlignment="0"/>
    <xf numFmtId="0" fontId="13" fillId="0" borderId="15" applyNumberFormat="0" applyFill="0" applyProtection="0">
      <alignment vertical="center"/>
    </xf>
    <xf numFmtId="0" fontId="44" fillId="7" borderId="14" applyNumberFormat="0" applyProtection="0">
      <alignment horizontal="right"/>
    </xf>
    <xf numFmtId="0" fontId="14" fillId="8" borderId="0" applyNumberFormat="0" applyBorder="0" applyProtection="0">
      <alignment vertical="center" wrapText="1"/>
    </xf>
    <xf numFmtId="0" fontId="14" fillId="8" borderId="0" applyBorder="0" applyProtection="0">
      <alignment horizontal="right" vertical="center" wrapText="1" indent="2"/>
    </xf>
    <xf numFmtId="170" fontId="44" fillId="7" borderId="0" applyFont="0" applyFill="0" applyBorder="0" applyProtection="0">
      <alignment horizontal="right" indent="2"/>
    </xf>
    <xf numFmtId="0" fontId="1" fillId="0" borderId="0"/>
    <xf numFmtId="0" fontId="40" fillId="0" borderId="12" applyNumberFormat="0" applyFill="0" applyProtection="0">
      <alignment vertical="center"/>
    </xf>
    <xf numFmtId="0" fontId="41" fillId="0" borderId="0"/>
    <xf numFmtId="0" fontId="42" fillId="0" borderId="13" applyNumberFormat="0" applyFill="0" applyProtection="0">
      <alignment vertical="center"/>
    </xf>
    <xf numFmtId="0" fontId="43" fillId="0" borderId="14" applyNumberFormat="0" applyProtection="0">
      <alignment vertical="center"/>
    </xf>
    <xf numFmtId="10" fontId="41" fillId="0" borderId="0" applyFont="0" applyFill="0" applyBorder="0" applyAlignment="0" applyProtection="0"/>
    <xf numFmtId="14" fontId="44" fillId="0" borderId="0" applyFont="0" applyFill="0" applyBorder="0" applyAlignment="0"/>
    <xf numFmtId="0" fontId="13" fillId="0" borderId="15" applyNumberFormat="0" applyFill="0" applyProtection="0">
      <alignment vertical="center"/>
    </xf>
    <xf numFmtId="0" fontId="44" fillId="7" borderId="14" applyNumberFormat="0" applyProtection="0">
      <alignment horizontal="right"/>
    </xf>
    <xf numFmtId="0" fontId="14" fillId="8" borderId="0" applyNumberFormat="0" applyBorder="0" applyProtection="0">
      <alignment vertical="center" wrapText="1"/>
    </xf>
    <xf numFmtId="0" fontId="1" fillId="0" borderId="0"/>
    <xf numFmtId="0" fontId="10" fillId="0" borderId="0"/>
    <xf numFmtId="43" fontId="10" fillId="0" borderId="0" applyFont="0" applyFill="0" applyBorder="0" applyAlignment="0" applyProtection="0"/>
    <xf numFmtId="0" fontId="1" fillId="0" borderId="0"/>
    <xf numFmtId="0" fontId="45" fillId="0" borderId="0"/>
    <xf numFmtId="44"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xf numFmtId="0" fontId="48" fillId="0" borderId="0"/>
    <xf numFmtId="43" fontId="46" fillId="0" borderId="0" applyFont="0" applyFill="0" applyBorder="0" applyAlignment="0" applyProtection="0"/>
    <xf numFmtId="0" fontId="46"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48"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57" fillId="0" borderId="0" applyFont="0" applyFill="0" applyBorder="0" applyAlignment="0" applyProtection="0"/>
  </cellStyleXfs>
  <cellXfs count="113">
    <xf numFmtId="0" fontId="0" fillId="0" borderId="0" xfId="0"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11" fillId="5" borderId="8" xfId="0" applyFont="1" applyFill="1" applyBorder="1" applyAlignment="1">
      <alignment horizontal="center" vertical="center" wrapText="1"/>
    </xf>
    <xf numFmtId="0" fontId="6" fillId="0" borderId="8" xfId="0" applyFont="1" applyBorder="1" applyAlignment="1">
      <alignment horizontal="left" wrapText="1"/>
    </xf>
    <xf numFmtId="0" fontId="8" fillId="0" borderId="8" xfId="0" applyFont="1" applyBorder="1" applyAlignment="1">
      <alignment horizontal="center" vertical="center" wrapText="1"/>
    </xf>
    <xf numFmtId="0" fontId="8" fillId="0" borderId="8" xfId="0" applyFont="1" applyBorder="1" applyAlignment="1">
      <alignment horizontal="left" vertical="top" wrapText="1"/>
    </xf>
    <xf numFmtId="0" fontId="6" fillId="0" borderId="8" xfId="0" applyFont="1" applyBorder="1" applyAlignment="1">
      <alignment horizontal="left" vertical="top" wrapText="1"/>
    </xf>
    <xf numFmtId="43" fontId="4" fillId="0" borderId="8" xfId="3" applyFont="1" applyBorder="1" applyAlignment="1">
      <alignment horizontal="left" vertical="top" shrinkToFit="1"/>
    </xf>
    <xf numFmtId="43" fontId="8" fillId="0" borderId="8" xfId="3" applyFont="1" applyBorder="1" applyAlignment="1">
      <alignment horizontal="center" vertical="center" wrapText="1"/>
    </xf>
    <xf numFmtId="43" fontId="11" fillId="5" borderId="8" xfId="3" applyFont="1" applyFill="1" applyBorder="1" applyAlignment="1">
      <alignment horizontal="center" vertical="center" wrapText="1"/>
    </xf>
    <xf numFmtId="43" fontId="0" fillId="0" borderId="0" xfId="3" applyFont="1" applyAlignment="1">
      <alignment horizontal="left" vertical="top"/>
    </xf>
    <xf numFmtId="43" fontId="4" fillId="0" borderId="8" xfId="3" applyFont="1" applyBorder="1" applyAlignment="1">
      <alignment horizontal="right" vertical="top" shrinkToFit="1"/>
    </xf>
    <xf numFmtId="0" fontId="49" fillId="0" borderId="0" xfId="91" applyFont="1" applyAlignment="1" applyProtection="1">
      <alignment horizontal="left"/>
      <protection hidden="1"/>
    </xf>
    <xf numFmtId="0" fontId="52" fillId="0" borderId="0" xfId="0" applyFont="1" applyAlignment="1">
      <alignment horizontal="left" vertical="top" wrapText="1"/>
    </xf>
    <xf numFmtId="0" fontId="54" fillId="0" borderId="0" xfId="0" applyFont="1" applyAlignment="1">
      <alignment vertical="top"/>
    </xf>
    <xf numFmtId="0" fontId="53" fillId="0" borderId="0" xfId="0" applyFont="1" applyAlignment="1">
      <alignment horizontal="center" vertical="top" wrapText="1"/>
    </xf>
    <xf numFmtId="0" fontId="50" fillId="0" borderId="9" xfId="0" applyFont="1" applyBorder="1" applyAlignment="1">
      <alignment horizontal="left" vertical="top" wrapText="1"/>
    </xf>
    <xf numFmtId="0" fontId="54" fillId="2" borderId="2" xfId="0" applyFont="1" applyFill="1" applyBorder="1" applyAlignment="1">
      <alignment vertical="top"/>
    </xf>
    <xf numFmtId="0" fontId="50" fillId="2" borderId="3" xfId="0" applyFont="1" applyFill="1" applyBorder="1" applyAlignment="1">
      <alignment horizontal="center" vertical="top" wrapText="1"/>
    </xf>
    <xf numFmtId="0" fontId="53" fillId="2" borderId="1" xfId="0" applyFont="1" applyFill="1" applyBorder="1" applyAlignment="1">
      <alignment horizontal="left" vertical="top"/>
    </xf>
    <xf numFmtId="0" fontId="53" fillId="2" borderId="1" xfId="0" applyFont="1" applyFill="1" applyBorder="1" applyAlignment="1">
      <alignment horizontal="center" vertical="top" wrapText="1"/>
    </xf>
    <xf numFmtId="0" fontId="53" fillId="2" borderId="2" xfId="0" applyFont="1" applyFill="1" applyBorder="1" applyAlignment="1">
      <alignment horizontal="left" vertical="top" wrapText="1"/>
    </xf>
    <xf numFmtId="0" fontId="53" fillId="2" borderId="8" xfId="0" applyFont="1" applyFill="1" applyBorder="1" applyAlignment="1">
      <alignment horizontal="left" vertical="top" wrapText="1"/>
    </xf>
    <xf numFmtId="0" fontId="50" fillId="0" borderId="0" xfId="0" applyFont="1" applyAlignment="1">
      <alignment vertical="top"/>
    </xf>
    <xf numFmtId="1" fontId="50" fillId="0" borderId="1" xfId="0" applyNumberFormat="1" applyFont="1" applyBorder="1" applyAlignment="1">
      <alignment horizontal="center" vertical="center" wrapText="1" shrinkToFit="1"/>
    </xf>
    <xf numFmtId="0" fontId="50" fillId="0" borderId="2" xfId="0" applyFont="1" applyBorder="1" applyAlignment="1">
      <alignment horizontal="left" vertical="center" wrapText="1"/>
    </xf>
    <xf numFmtId="0" fontId="50" fillId="0" borderId="8" xfId="0" applyFont="1" applyBorder="1" applyAlignment="1">
      <alignment horizontal="left" wrapText="1"/>
    </xf>
    <xf numFmtId="1" fontId="52" fillId="0" borderId="0" xfId="0" applyNumberFormat="1" applyFont="1" applyAlignment="1">
      <alignment horizontal="left" vertical="top" wrapText="1"/>
    </xf>
    <xf numFmtId="0" fontId="53" fillId="2" borderId="2" xfId="0" applyFont="1" applyFill="1" applyBorder="1" applyAlignment="1">
      <alignment horizontal="center" vertical="top" wrapText="1"/>
    </xf>
    <xf numFmtId="0" fontId="50" fillId="0" borderId="6" xfId="0" applyFont="1" applyBorder="1" applyAlignment="1">
      <alignment vertical="top"/>
    </xf>
    <xf numFmtId="0" fontId="50" fillId="0" borderId="1" xfId="0" applyFont="1" applyBorder="1" applyAlignment="1">
      <alignment horizontal="center" wrapText="1"/>
    </xf>
    <xf numFmtId="0" fontId="50" fillId="0" borderId="2" xfId="0" applyFont="1" applyBorder="1" applyAlignment="1">
      <alignment horizontal="left" wrapText="1"/>
    </xf>
    <xf numFmtId="0" fontId="50" fillId="2" borderId="3" xfId="0" applyFont="1" applyFill="1" applyBorder="1" applyAlignment="1">
      <alignment horizontal="left" vertical="top" wrapText="1"/>
    </xf>
    <xf numFmtId="0" fontId="53" fillId="3" borderId="3" xfId="0" applyFont="1" applyFill="1" applyBorder="1" applyAlignment="1">
      <alignment vertical="top"/>
    </xf>
    <xf numFmtId="0" fontId="50" fillId="3" borderId="4" xfId="0" applyFont="1" applyFill="1" applyBorder="1" applyAlignment="1">
      <alignment horizontal="center" vertical="top" wrapText="1"/>
    </xf>
    <xf numFmtId="0" fontId="50" fillId="3" borderId="2" xfId="0" applyFont="1" applyFill="1" applyBorder="1" applyAlignment="1">
      <alignment horizontal="left" wrapText="1"/>
    </xf>
    <xf numFmtId="1" fontId="50" fillId="0" borderId="1" xfId="0" applyNumberFormat="1" applyFont="1" applyBorder="1" applyAlignment="1">
      <alignment horizontal="center" vertical="center" shrinkToFit="1"/>
    </xf>
    <xf numFmtId="164" fontId="50" fillId="0" borderId="2" xfId="0" applyNumberFormat="1" applyFont="1" applyBorder="1" applyAlignment="1">
      <alignment horizontal="center" vertical="center" wrapText="1" shrinkToFit="1"/>
    </xf>
    <xf numFmtId="0" fontId="50" fillId="0" borderId="8" xfId="0" applyFont="1" applyBorder="1" applyAlignment="1">
      <alignment horizontal="left" vertical="center" wrapText="1"/>
    </xf>
    <xf numFmtId="0" fontId="52" fillId="0" borderId="0" xfId="0" applyFont="1" applyAlignment="1">
      <alignment horizontal="center" vertical="center" wrapText="1"/>
    </xf>
    <xf numFmtId="6" fontId="50" fillId="0" borderId="8" xfId="0" applyNumberFormat="1" applyFont="1" applyBorder="1" applyAlignment="1">
      <alignment horizontal="left" vertical="center" wrapText="1"/>
    </xf>
    <xf numFmtId="0" fontId="50" fillId="0" borderId="0" xfId="0" applyFont="1" applyAlignment="1">
      <alignment horizontal="center" vertical="center"/>
    </xf>
    <xf numFmtId="0" fontId="50" fillId="0" borderId="1" xfId="0" applyFont="1" applyBorder="1" applyAlignment="1">
      <alignment horizontal="center" vertical="center" wrapText="1"/>
    </xf>
    <xf numFmtId="0" fontId="53" fillId="2" borderId="2" xfId="0" applyFont="1" applyFill="1" applyBorder="1" applyAlignment="1">
      <alignment horizontal="left" vertical="center" wrapText="1"/>
    </xf>
    <xf numFmtId="164" fontId="53" fillId="2" borderId="2" xfId="0" applyNumberFormat="1" applyFont="1" applyFill="1" applyBorder="1" applyAlignment="1">
      <alignment horizontal="center" vertical="center" wrapText="1" shrinkToFit="1"/>
    </xf>
    <xf numFmtId="0" fontId="53" fillId="3" borderId="6" xfId="0" applyFont="1" applyFill="1" applyBorder="1" applyAlignment="1">
      <alignment horizontal="center" vertical="center"/>
    </xf>
    <xf numFmtId="0" fontId="50" fillId="3" borderId="6" xfId="0" applyFont="1" applyFill="1" applyBorder="1" applyAlignment="1">
      <alignment horizontal="center" vertical="center" wrapText="1"/>
    </xf>
    <xf numFmtId="0" fontId="50" fillId="3" borderId="6" xfId="0" applyFont="1" applyFill="1" applyBorder="1" applyAlignment="1">
      <alignment horizontal="left" vertical="center" wrapText="1"/>
    </xf>
    <xf numFmtId="0" fontId="50" fillId="3" borderId="2" xfId="0" applyFont="1" applyFill="1" applyBorder="1" applyAlignment="1">
      <alignment horizontal="center" vertical="center" wrapText="1"/>
    </xf>
    <xf numFmtId="0" fontId="53" fillId="4" borderId="6" xfId="0" applyFont="1" applyFill="1" applyBorder="1" applyAlignment="1">
      <alignment horizontal="center" vertical="center"/>
    </xf>
    <xf numFmtId="0" fontId="50" fillId="4" borderId="5" xfId="0" applyFont="1" applyFill="1" applyBorder="1" applyAlignment="1">
      <alignment horizontal="center" vertical="center" wrapText="1"/>
    </xf>
    <xf numFmtId="0" fontId="50" fillId="4" borderId="2" xfId="0" applyFont="1" applyFill="1" applyBorder="1" applyAlignment="1">
      <alignment horizontal="left" vertical="center" wrapText="1"/>
    </xf>
    <xf numFmtId="0" fontId="50" fillId="4" borderId="2" xfId="0" applyFont="1" applyFill="1" applyBorder="1" applyAlignment="1">
      <alignment horizontal="center" vertical="center" wrapText="1"/>
    </xf>
    <xf numFmtId="0" fontId="50" fillId="0" borderId="6" xfId="0" applyFont="1" applyBorder="1" applyAlignment="1">
      <alignment horizontal="center" vertical="center"/>
    </xf>
    <xf numFmtId="0" fontId="53" fillId="4" borderId="5" xfId="0" applyFont="1" applyFill="1" applyBorder="1" applyAlignment="1">
      <alignment horizontal="center" vertical="center"/>
    </xf>
    <xf numFmtId="0" fontId="50" fillId="4" borderId="5" xfId="0" applyFont="1" applyFill="1" applyBorder="1" applyAlignment="1">
      <alignment horizontal="left" vertical="center" wrapText="1"/>
    </xf>
    <xf numFmtId="0" fontId="50" fillId="4" borderId="6" xfId="0" applyFont="1" applyFill="1" applyBorder="1" applyAlignment="1">
      <alignment horizontal="center" vertical="center" wrapText="1"/>
    </xf>
    <xf numFmtId="0" fontId="53" fillId="4" borderId="5" xfId="0" applyFont="1" applyFill="1" applyBorder="1" applyAlignment="1">
      <alignment vertical="center"/>
    </xf>
    <xf numFmtId="0" fontId="53" fillId="0" borderId="5" xfId="0" applyFont="1" applyBorder="1" applyAlignment="1">
      <alignment horizontal="center" vertical="center"/>
    </xf>
    <xf numFmtId="0" fontId="50" fillId="0" borderId="5" xfId="0" applyFont="1" applyBorder="1" applyAlignment="1">
      <alignment horizontal="center" vertical="center" wrapText="1"/>
    </xf>
    <xf numFmtId="1" fontId="50" fillId="0" borderId="6" xfId="0" applyNumberFormat="1" applyFont="1" applyBorder="1" applyAlignment="1">
      <alignment horizontal="center" vertical="center" shrinkToFit="1"/>
    </xf>
    <xf numFmtId="0" fontId="52" fillId="0" borderId="0" xfId="0" applyFont="1" applyAlignment="1">
      <alignment horizontal="left" vertical="top"/>
    </xf>
    <xf numFmtId="0" fontId="50" fillId="0" borderId="10" xfId="0" applyFont="1" applyBorder="1" applyAlignment="1">
      <alignment horizontal="center" vertical="center" wrapText="1"/>
    </xf>
    <xf numFmtId="43" fontId="50" fillId="0" borderId="2" xfId="3" applyFont="1" applyBorder="1" applyAlignment="1">
      <alignment horizontal="left" vertical="center" wrapText="1"/>
    </xf>
    <xf numFmtId="0" fontId="50" fillId="0" borderId="2" xfId="0" applyFont="1" applyBorder="1" applyAlignment="1">
      <alignment horizontal="center" vertical="center" wrapText="1"/>
    </xf>
    <xf numFmtId="0" fontId="53" fillId="0" borderId="2" xfId="0" applyFont="1" applyBorder="1" applyAlignment="1">
      <alignment horizontal="left" vertical="center" wrapText="1"/>
    </xf>
    <xf numFmtId="164" fontId="53" fillId="0" borderId="0" xfId="0" applyNumberFormat="1" applyFont="1" applyAlignment="1">
      <alignment horizontal="center" vertical="center" wrapText="1" shrinkToFit="1"/>
    </xf>
    <xf numFmtId="0" fontId="53" fillId="0" borderId="2" xfId="0" applyFont="1" applyBorder="1" applyAlignment="1">
      <alignment horizontal="center" vertical="center" wrapText="1"/>
    </xf>
    <xf numFmtId="0" fontId="50" fillId="0" borderId="7" xfId="0" applyFont="1" applyBorder="1" applyAlignment="1">
      <alignment horizontal="center" vertical="center" wrapText="1"/>
    </xf>
    <xf numFmtId="0" fontId="52" fillId="0" borderId="0" xfId="0" applyFont="1" applyAlignment="1">
      <alignment horizontal="center" vertical="top" wrapText="1"/>
    </xf>
    <xf numFmtId="0" fontId="55" fillId="0" borderId="8" xfId="0" applyFont="1" applyBorder="1" applyAlignment="1">
      <alignment horizontal="left" wrapText="1"/>
    </xf>
    <xf numFmtId="0" fontId="56" fillId="0" borderId="8" xfId="0" applyFont="1" applyBorder="1" applyAlignment="1">
      <alignment horizontal="left" vertical="center" wrapText="1"/>
    </xf>
    <xf numFmtId="0" fontId="56" fillId="0" borderId="8" xfId="0" applyFont="1" applyBorder="1" applyAlignment="1">
      <alignment horizontal="left" wrapText="1"/>
    </xf>
    <xf numFmtId="0" fontId="50" fillId="0" borderId="8" xfId="0" applyFont="1" applyBorder="1" applyAlignment="1">
      <alignment horizontal="center" wrapText="1"/>
    </xf>
    <xf numFmtId="164" fontId="50" fillId="0" borderId="2" xfId="0" applyNumberFormat="1" applyFont="1" applyBorder="1" applyAlignment="1">
      <alignment horizontal="center" wrapText="1" shrinkToFit="1"/>
    </xf>
    <xf numFmtId="164" fontId="53" fillId="2" borderId="2" xfId="0" applyNumberFormat="1" applyFont="1" applyFill="1" applyBorder="1" applyAlignment="1">
      <alignment horizontal="center" wrapText="1" shrinkToFit="1"/>
    </xf>
    <xf numFmtId="0" fontId="50" fillId="0" borderId="2" xfId="0" applyFont="1" applyBorder="1" applyAlignment="1">
      <alignment horizontal="center" wrapText="1"/>
    </xf>
    <xf numFmtId="0" fontId="50" fillId="2" borderId="3" xfId="0" applyFont="1" applyFill="1" applyBorder="1" applyAlignment="1">
      <alignment horizontal="center" wrapText="1"/>
    </xf>
    <xf numFmtId="0" fontId="50" fillId="3" borderId="2" xfId="0" applyFont="1" applyFill="1" applyBorder="1" applyAlignment="1">
      <alignment horizontal="center" wrapText="1"/>
    </xf>
    <xf numFmtId="0" fontId="52" fillId="0" borderId="0" xfId="0" applyFont="1" applyAlignment="1">
      <alignment horizontal="center" wrapText="1"/>
    </xf>
    <xf numFmtId="9" fontId="52" fillId="0" borderId="0" xfId="103" applyFont="1" applyAlignment="1">
      <alignment horizontal="left" vertical="top" wrapText="1"/>
    </xf>
    <xf numFmtId="164" fontId="52" fillId="0" borderId="0" xfId="0" applyNumberFormat="1" applyFont="1" applyAlignment="1">
      <alignment horizontal="center" wrapText="1"/>
    </xf>
    <xf numFmtId="2" fontId="52" fillId="0" borderId="0" xfId="0" applyNumberFormat="1" applyFont="1" applyAlignment="1">
      <alignment horizontal="left" vertical="top" wrapText="1"/>
    </xf>
    <xf numFmtId="1" fontId="50" fillId="0" borderId="1" xfId="0" applyNumberFormat="1" applyFont="1" applyFill="1" applyBorder="1" applyAlignment="1">
      <alignment horizontal="center" vertical="center" shrinkToFit="1"/>
    </xf>
    <xf numFmtId="1" fontId="50" fillId="0" borderId="1" xfId="0" applyNumberFormat="1" applyFont="1" applyFill="1" applyBorder="1" applyAlignment="1">
      <alignment horizontal="center" vertical="center" wrapText="1" shrinkToFit="1"/>
    </xf>
    <xf numFmtId="0" fontId="50" fillId="0" borderId="2" xfId="0" applyFont="1" applyFill="1" applyBorder="1" applyAlignment="1">
      <alignment horizontal="left" vertical="center" wrapText="1"/>
    </xf>
    <xf numFmtId="164" fontId="50" fillId="0" borderId="2" xfId="0" applyNumberFormat="1" applyFont="1" applyFill="1" applyBorder="1" applyAlignment="1">
      <alignment horizontal="center" vertical="center" wrapText="1" shrinkToFit="1"/>
    </xf>
    <xf numFmtId="0" fontId="50" fillId="0" borderId="8" xfId="0" applyFont="1" applyFill="1" applyBorder="1" applyAlignment="1">
      <alignment horizontal="left" vertical="center" wrapText="1"/>
    </xf>
    <xf numFmtId="6" fontId="50" fillId="0" borderId="8" xfId="0" applyNumberFormat="1" applyFont="1" applyFill="1" applyBorder="1" applyAlignment="1">
      <alignment horizontal="left" vertical="center" wrapText="1"/>
    </xf>
    <xf numFmtId="0" fontId="56" fillId="0" borderId="8" xfId="0" applyFont="1" applyFill="1" applyBorder="1" applyAlignment="1">
      <alignment horizontal="left" vertical="center" wrapText="1"/>
    </xf>
    <xf numFmtId="43" fontId="50" fillId="0" borderId="2" xfId="3" applyFont="1" applyFill="1" applyBorder="1" applyAlignment="1">
      <alignment horizontal="left" vertical="center" wrapText="1"/>
    </xf>
    <xf numFmtId="172" fontId="11" fillId="5" borderId="8" xfId="0" applyNumberFormat="1" applyFont="1" applyFill="1" applyBorder="1" applyAlignment="1">
      <alignment horizontal="center" vertical="center" wrapText="1"/>
    </xf>
    <xf numFmtId="172" fontId="8" fillId="0" borderId="8" xfId="0" applyNumberFormat="1" applyFont="1" applyBorder="1" applyAlignment="1">
      <alignment horizontal="center" vertical="center" wrapText="1"/>
    </xf>
    <xf numFmtId="172" fontId="4" fillId="0" borderId="8" xfId="1" applyNumberFormat="1" applyFont="1" applyBorder="1" applyAlignment="1">
      <alignment horizontal="left" vertical="top" shrinkToFit="1"/>
    </xf>
    <xf numFmtId="172" fontId="3" fillId="0" borderId="8" xfId="1" applyNumberFormat="1" applyFont="1" applyBorder="1" applyAlignment="1">
      <alignment horizontal="left" vertical="top" shrinkToFit="1"/>
    </xf>
    <xf numFmtId="172" fontId="4" fillId="0" borderId="8" xfId="0" applyNumberFormat="1" applyFont="1" applyBorder="1" applyAlignment="1">
      <alignment horizontal="left" vertical="top" shrinkToFit="1"/>
    </xf>
    <xf numFmtId="172" fontId="0" fillId="0" borderId="0" xfId="0" applyNumberFormat="1" applyAlignment="1">
      <alignment horizontal="left" vertical="top"/>
    </xf>
    <xf numFmtId="171" fontId="11" fillId="5" borderId="8" xfId="3" applyNumberFormat="1" applyFont="1" applyFill="1" applyBorder="1" applyAlignment="1">
      <alignment horizontal="center" vertical="center" wrapText="1"/>
    </xf>
    <xf numFmtId="171" fontId="8" fillId="0" borderId="8" xfId="3" applyNumberFormat="1" applyFont="1" applyBorder="1" applyAlignment="1">
      <alignment horizontal="center" vertical="center" wrapText="1"/>
    </xf>
    <xf numFmtId="171" fontId="4" fillId="0" borderId="8" xfId="3" applyNumberFormat="1" applyFont="1" applyFill="1" applyBorder="1" applyAlignment="1">
      <alignment horizontal="left" vertical="top" shrinkToFit="1"/>
    </xf>
    <xf numFmtId="171" fontId="3" fillId="0" borderId="8" xfId="3" applyNumberFormat="1" applyFont="1" applyFill="1" applyBorder="1" applyAlignment="1">
      <alignment horizontal="left" vertical="top" shrinkToFit="1"/>
    </xf>
    <xf numFmtId="171" fontId="4" fillId="0" borderId="8" xfId="3" applyNumberFormat="1" applyFont="1" applyBorder="1" applyAlignment="1">
      <alignment horizontal="left" vertical="top" shrinkToFit="1"/>
    </xf>
    <xf numFmtId="171" fontId="0" fillId="0" borderId="0" xfId="3" applyNumberFormat="1" applyFont="1" applyAlignment="1">
      <alignment horizontal="left" vertical="top"/>
    </xf>
    <xf numFmtId="43" fontId="4" fillId="0" borderId="8" xfId="3" applyFont="1" applyFill="1" applyBorder="1" applyAlignment="1">
      <alignment horizontal="right" vertical="top" shrinkToFit="1"/>
    </xf>
    <xf numFmtId="43" fontId="3" fillId="0" borderId="8" xfId="3" applyFont="1" applyFill="1" applyBorder="1" applyAlignment="1">
      <alignment horizontal="right" vertical="top" shrinkToFit="1"/>
    </xf>
    <xf numFmtId="0" fontId="51" fillId="0" borderId="8" xfId="0" applyFont="1" applyBorder="1" applyAlignment="1">
      <alignment horizontal="center" vertical="top" wrapText="1"/>
    </xf>
    <xf numFmtId="0" fontId="50" fillId="2" borderId="0" xfId="0" applyFont="1" applyFill="1" applyAlignment="1">
      <alignment horizontal="center" vertical="top" wrapText="1"/>
    </xf>
    <xf numFmtId="0" fontId="53" fillId="0" borderId="8" xfId="0" applyFont="1" applyBorder="1" applyAlignment="1">
      <alignment horizontal="left" wrapText="1"/>
    </xf>
    <xf numFmtId="0" fontId="7" fillId="0" borderId="8" xfId="0" applyFont="1" applyBorder="1" applyAlignment="1">
      <alignment horizontal="center" vertical="top" wrapText="1"/>
    </xf>
    <xf numFmtId="0" fontId="5" fillId="0" borderId="8" xfId="0" applyFont="1" applyBorder="1" applyAlignment="1">
      <alignment horizontal="left" vertical="top" wrapText="1"/>
    </xf>
    <xf numFmtId="0" fontId="4" fillId="0" borderId="8" xfId="0" applyFont="1" applyBorder="1" applyAlignment="1">
      <alignment horizontal="left" wrapText="1"/>
    </xf>
    <xf numFmtId="0" fontId="0" fillId="0" borderId="8" xfId="0" applyBorder="1" applyAlignment="1">
      <alignment horizontal="left" wrapText="1"/>
    </xf>
  </cellXfs>
  <cellStyles count="104">
    <cellStyle name="Amount" xfId="53" xr:uid="{93D672BD-4394-4A44-B6DC-CBC53D63DB1D}"/>
    <cellStyle name="Blue" xfId="5" xr:uid="{580437F6-6EEF-4EDA-BF7E-68506526E819}"/>
    <cellStyle name="C" xfId="6" xr:uid="{3E9FB9EC-46D4-4F5E-B296-0AC2D12C9B07}"/>
    <cellStyle name="Co. Names" xfId="7" xr:uid="{343DA588-8F2E-451E-AB73-7183FE18BE44}"/>
    <cellStyle name="Co. Names - Bold" xfId="8" xr:uid="{1270EC1F-765F-4EB5-9BD2-14F9F933BBED}"/>
    <cellStyle name="Co. Names_Tax Rates" xfId="9" xr:uid="{957CB85E-3A00-4EBD-972A-62F36FA18932}"/>
    <cellStyle name="Comma" xfId="3" builtinId="3"/>
    <cellStyle name="Comma 2" xfId="11" xr:uid="{FF210E82-7207-4E77-9155-8681D6BA7E2A}"/>
    <cellStyle name="Comma 2 4" xfId="75" xr:uid="{981047B3-7481-4147-B66D-B54FEBDA58C7}"/>
    <cellStyle name="Comma 3" xfId="46" xr:uid="{7256A932-81AF-4BB3-BB35-0817D2E151FA}"/>
    <cellStyle name="Comma 4" xfId="81" xr:uid="{0F9F2561-1CF8-45ED-8EA9-78EC74CE5A7E}"/>
    <cellStyle name="Comma 5" xfId="85" xr:uid="{17B030C5-59AF-42A1-9F3D-E6D545D653E6}"/>
    <cellStyle name="Comma 6" xfId="92" xr:uid="{A3BDEB90-79DA-41B1-AD2E-03CFE78C051D}"/>
    <cellStyle name="Comma 7" xfId="101" xr:uid="{980C111B-476F-45F6-9B39-B737ACA90ABB}"/>
    <cellStyle name="Comma 8" xfId="10" xr:uid="{CDB3E8C9-231B-44AA-9A07-00366F78043D}"/>
    <cellStyle name="Comma 9" xfId="88" xr:uid="{8ECBF547-EF06-4052-A92C-7AF2C3BC78E2}"/>
    <cellStyle name="Currency" xfId="1" builtinId="4"/>
    <cellStyle name="Currency [2]" xfId="13" xr:uid="{8318DF95-C169-44F6-9ADA-608693D1BC83}"/>
    <cellStyle name="Currency 2" xfId="43" xr:uid="{03031200-A02E-4A68-81EB-8BAE61A06720}"/>
    <cellStyle name="Currency 3" xfId="45" xr:uid="{CAC26DE7-3D07-4628-8856-1984A84700F8}"/>
    <cellStyle name="Currency 4" xfId="48" xr:uid="{D2E0E1D1-C002-4644-8CCC-C41E2DCF5D4A}"/>
    <cellStyle name="Currency 5" xfId="78" xr:uid="{0FE463B9-4ED3-4A8C-B86B-22A0ACE3FD75}"/>
    <cellStyle name="Currency 6" xfId="95" xr:uid="{B46231C0-9C44-4FA2-B43F-D6942F86B1CD}"/>
    <cellStyle name="Currency 7" xfId="102" xr:uid="{AC4986BB-787A-42ED-A8C4-F3A5010C8754}"/>
    <cellStyle name="Currency 8" xfId="12" xr:uid="{29BC0D9B-81C6-4F96-B8A5-C973F99500E1}"/>
    <cellStyle name="Date" xfId="57" xr:uid="{1229A5A9-F2CB-4164-9EE4-704AE7B31229}"/>
    <cellStyle name="Date 2" xfId="69" xr:uid="{DEC6763F-6EAC-4B88-9024-BE1383277259}"/>
    <cellStyle name="Explanatory Text 2" xfId="52" xr:uid="{77952037-8EE8-40B7-AC55-F1C1C80221CC}"/>
    <cellStyle name="Explanatory Text 2 2" xfId="67" xr:uid="{41336651-DD6F-40D6-9EA0-2966E216546D}"/>
    <cellStyle name="Footnotes" xfId="14" xr:uid="{54CCDBA7-7719-492E-AF99-5F5A0D1C3970}"/>
    <cellStyle name="Header" xfId="15" xr:uid="{F6D2E95B-F964-454C-87B0-BCC9A9FB4FCC}"/>
    <cellStyle name="headers" xfId="16" xr:uid="{FED65ABD-F14C-4EFC-9F8C-3A138AA072E5}"/>
    <cellStyle name="heading" xfId="17" xr:uid="{CB6D2EA2-5AE8-4179-9C2F-23CACBC52199}"/>
    <cellStyle name="Heading 1 2" xfId="49" xr:uid="{D481DDFA-47CF-42AA-9AAA-2AFAC4B26F26}"/>
    <cellStyle name="Heading 1 2 2" xfId="64" xr:uid="{2F9E19E9-EA19-4E1B-99D6-77A00F9E6ECF}"/>
    <cellStyle name="Heading 2 2" xfId="51" xr:uid="{5D9A7EFA-7BDB-4CE3-96B6-083BECA879E5}"/>
    <cellStyle name="Heading 2 2 2" xfId="66" xr:uid="{2B861FE8-5188-4253-9AB8-9E33B44E88F9}"/>
    <cellStyle name="Heading 3 2" xfId="58" xr:uid="{3A0654AA-D5C2-4292-824C-455BD97852A1}"/>
    <cellStyle name="Heading 3 2 2" xfId="70" xr:uid="{F7AC590B-D8BD-48FA-9EA1-6590A3283C77}"/>
    <cellStyle name="Heading 4 2" xfId="60" xr:uid="{719B5F60-BC8B-4483-A899-D0D7727731F7}"/>
    <cellStyle name="Heading 4 2 2" xfId="72" xr:uid="{58059073-00BF-4F6D-AE9B-EA87FC95C1FF}"/>
    <cellStyle name="Heading 4 Right aligned" xfId="61" xr:uid="{3EC70A3C-2C88-49B6-B64E-AC755A347D86}"/>
    <cellStyle name="Hyperlink 2" xfId="90" xr:uid="{FC3CC0AF-E60D-4C56-93EE-15C6128E592A}"/>
    <cellStyle name="Hyperlink 3" xfId="83" xr:uid="{34CB5B95-620D-4E87-BEB5-1DADC2D0290E}"/>
    <cellStyle name="Input 2" xfId="59" xr:uid="{1F76087A-03A2-448D-8817-380844B04DE6}"/>
    <cellStyle name="Input 2 2" xfId="71" xr:uid="{66E76DC9-C8FB-46F6-9E86-AFC16329CFBE}"/>
    <cellStyle name="Line" xfId="18" xr:uid="{53E42F37-B785-43CF-B13D-6E788FE3D39E}"/>
    <cellStyle name="Loan Summary" xfId="54" xr:uid="{EA4C766E-CAF0-43CA-BD73-252EF05670CA}"/>
    <cellStyle name="Nor_x0001_al_FP-20(C1) (a)_1_FP-20 (App. E)" xfId="19" xr:uid="{2FC3F72E-C60A-424C-B40A-3CBE69ED39DB}"/>
    <cellStyle name="Normal" xfId="0" builtinId="0"/>
    <cellStyle name="Normal - Style1" xfId="20" xr:uid="{B7A427FA-D1F8-42A9-830F-E82DC1B31415}"/>
    <cellStyle name="Normal 10" xfId="87" xr:uid="{F94BF368-6E72-4168-8DD3-CF4FA5F161A9}"/>
    <cellStyle name="Normal 11" xfId="94" xr:uid="{0F2DF9C3-DF82-4C40-9F0D-E9EAFB50A040}"/>
    <cellStyle name="Normal 12" xfId="98" xr:uid="{2BAFEA72-2BB2-459B-B1BF-F24239F5C6E5}"/>
    <cellStyle name="Normal 13" xfId="99" xr:uid="{DAEA4A35-AA95-4186-A261-7EC946F34B88}"/>
    <cellStyle name="Normal 17" xfId="91" xr:uid="{B9E479EC-3F23-4579-8F60-39E5E39D58F9}"/>
    <cellStyle name="Normal 2" xfId="2" xr:uid="{00000000-0005-0000-0000-000002000000}"/>
    <cellStyle name="Normal 2 2" xfId="4" xr:uid="{FB098F1C-A67A-43AF-99FC-DF6F7D99849F}"/>
    <cellStyle name="Normal 2 5" xfId="77" xr:uid="{7FCF3DC4-96EF-4A34-9CD7-E4CBDA3E71FE}"/>
    <cellStyle name="Normal 3" xfId="44" xr:uid="{535712CA-6BF5-437D-A078-D71A936E2D8C}"/>
    <cellStyle name="Normal 3 2" xfId="80" xr:uid="{FD449F96-CF5E-40D5-ACA7-6BE4F9165CCF}"/>
    <cellStyle name="Normal 4" xfId="47" xr:uid="{AFAE4AD6-1DB5-4B60-B1E2-FEE53ABC4465}"/>
    <cellStyle name="Normal 41" xfId="74" xr:uid="{41F97A99-2187-4806-83DF-1CC9534654CA}"/>
    <cellStyle name="Normal 5" xfId="50" xr:uid="{CE04293F-A588-43A6-B896-8828660CFB85}"/>
    <cellStyle name="Normal 5 2" xfId="65" xr:uid="{320B959D-6853-4C39-9871-6525ED6536EB}"/>
    <cellStyle name="Normal 6" xfId="73" xr:uid="{D0D73B05-2710-46F0-A798-F693FBA0CB60}"/>
    <cellStyle name="Normal 6 2" xfId="79" xr:uid="{073B1D1D-4565-4B2C-B61A-31396766B50D}"/>
    <cellStyle name="Normal 6 3" xfId="97" xr:uid="{0FBCDDDB-379C-4E8F-AF43-1265B660317F}"/>
    <cellStyle name="Normal 65 2 2" xfId="63" xr:uid="{5C86AEBE-9E03-457A-BD48-7464C285397A}"/>
    <cellStyle name="Normal 67" xfId="76" xr:uid="{FA38E224-4CF3-43DB-8D29-6F3F33E6C17F}"/>
    <cellStyle name="Normal 7" xfId="84" xr:uid="{782B7955-11A2-4142-9336-5BD9576FDF55}"/>
    <cellStyle name="Normal 8" xfId="86" xr:uid="{8D220EA6-35E1-44C0-9C47-5B5E5A103043}"/>
    <cellStyle name="Normal 9" xfId="93" xr:uid="{57BB6C3A-A85C-4313-9732-9FC2814BF9C0}"/>
    <cellStyle name="Number" xfId="56" xr:uid="{DA0FB3C8-878D-4820-AC3B-56CAE2F4699B}"/>
    <cellStyle name="Numbers" xfId="21" xr:uid="{9107822F-0B90-4F4E-9DA0-1FE974DB4959}"/>
    <cellStyle name="Numbers - Bold" xfId="22" xr:uid="{93304754-5608-4200-B747-29A8DF78740B}"/>
    <cellStyle name="Numbers - Bold - Italic" xfId="23" xr:uid="{19FA85B1-E920-413F-A038-A968890E1C91}"/>
    <cellStyle name="Numbers - Bold_WACCv2" xfId="24" xr:uid="{E72F11A7-0E0A-4E81-8ADF-82530EEB5EF1}"/>
    <cellStyle name="Numbers - Large" xfId="25" xr:uid="{867844F9-B633-4D50-8E16-7C5279FDCCC7}"/>
    <cellStyle name="Numbers_AdComps3" xfId="26" xr:uid="{B32DCB74-F8DD-4DC5-8C3A-E90A7043C6E9}"/>
    <cellStyle name="Page Heading" xfId="27" xr:uid="{3D5CF701-BC21-4165-ACF7-636283A4C0B1}"/>
    <cellStyle name="Percent" xfId="103" builtinId="5"/>
    <cellStyle name="Percent 2" xfId="55" xr:uid="{F872E238-B43E-4888-8492-B1E33159E8A4}"/>
    <cellStyle name="Percent 2 3" xfId="68" xr:uid="{9B21D978-6495-4460-8064-4474120B899B}"/>
    <cellStyle name="Percent 3" xfId="82" xr:uid="{6A5DA0CB-A6E1-497C-BB59-BB7FEBC5ECC5}"/>
    <cellStyle name="Percent 4" xfId="96" xr:uid="{ACDDD6C8-371C-4A07-B3CE-3359FC23DD10}"/>
    <cellStyle name="Percent 5" xfId="100" xr:uid="{D0E18F23-FE30-4721-AFC1-D985B776C537}"/>
    <cellStyle name="Percent 6" xfId="89" xr:uid="{E1FA3FE8-9E57-4699-82A4-3FCFF92257A8}"/>
    <cellStyle name="Percent 7" xfId="28" xr:uid="{54740155-8A77-4E2E-A96B-73D0B01C3C6A}"/>
    <cellStyle name="Percentage" xfId="29" xr:uid="{B0439B72-B60C-4582-90C1-424A09F78CEE}"/>
    <cellStyle name="r" xfId="30" xr:uid="{203B495F-13F7-495B-9074-A678EDA507BE}"/>
    <cellStyle name="STYLE1" xfId="31" xr:uid="{AF361306-A1C8-41AA-971D-836E420FEC56}"/>
    <cellStyle name="STYLE2" xfId="32" xr:uid="{E881AA0C-A5FC-4720-A1CD-0EDCBF69E263}"/>
    <cellStyle name="STYLE3" xfId="33" xr:uid="{3D719AB7-A9AB-46A0-A7E8-72AC39991736}"/>
    <cellStyle name="STYLE4" xfId="34" xr:uid="{E0880699-BB29-4586-915F-C84C1B2DA3AF}"/>
    <cellStyle name="Table Amount" xfId="62" xr:uid="{0D5B4506-350E-410B-8546-C8BB15BBBBB8}"/>
    <cellStyle name="Table Title" xfId="35" xr:uid="{174C5AC3-9D4E-43F0-B694-089B71F84339}"/>
    <cellStyle name="Text" xfId="36" xr:uid="{8D55B49D-03E1-4EEB-BCEB-7C8A7A4E81B4}"/>
    <cellStyle name="Title - PROJECT" xfId="37" xr:uid="{29969B8F-C8E7-4BF2-9F8D-74A0639AE4EC}"/>
    <cellStyle name="Title - Underline" xfId="38" xr:uid="{35176491-601D-411D-8CB5-69A7C927C3F6}"/>
    <cellStyle name="title1" xfId="39" xr:uid="{11EF7CFF-B073-4D5D-A95A-7908A4E9D22E}"/>
    <cellStyle name="title2" xfId="40" xr:uid="{0A5C51CD-6CBE-4B0C-B722-A23D66A570C1}"/>
    <cellStyle name="Titles - Col. Headings" xfId="41" xr:uid="{D700DA1C-5B91-4B26-80A4-49A75B68A472}"/>
    <cellStyle name="Titles - Other" xfId="42" xr:uid="{3523B58E-FD46-4197-81AB-7627A1F4AAF9}"/>
  </cellStyles>
  <dxfs count="7">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TableStyle="TableStyleMedium9" defaultPivotStyle="PivotStyleLight16">
    <tableStyle name="Loan Amortization Schedule" pivot="0" count="7" xr9:uid="{E41426CD-B156-4DED-A0CF-D3DE57189AE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Table Style 1" pivot="0" count="0" xr9:uid="{62C8DD3D-62D4-4338-B3E1-2D0D9F3BFEC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4"/>
  <sheetViews>
    <sheetView showGridLines="0" tabSelected="1" topLeftCell="B1" zoomScale="120" zoomScaleNormal="120" workbookViewId="0">
      <selection activeCell="B1" sqref="B1:F1"/>
    </sheetView>
  </sheetViews>
  <sheetFormatPr baseColWidth="10" defaultColWidth="9" defaultRowHeight="13"/>
  <cols>
    <col min="1" max="1" width="0" style="14" hidden="1" customWidth="1"/>
    <col min="2" max="2" width="6.19921875" style="62" customWidth="1"/>
    <col min="3" max="3" width="15.19921875" style="70" customWidth="1"/>
    <col min="4" max="4" width="58.3984375" style="14" customWidth="1"/>
    <col min="5" max="5" width="17.19921875" style="80" customWidth="1"/>
    <col min="6" max="6" width="48.3984375" style="14" customWidth="1"/>
    <col min="7" max="7" width="8.59765625" style="14" hidden="1" customWidth="1"/>
    <col min="8" max="8" width="9" style="14"/>
    <col min="9" max="10" width="12.59765625" style="14" bestFit="1" customWidth="1"/>
    <col min="11" max="16384" width="9" style="14"/>
  </cols>
  <sheetData>
    <row r="1" spans="2:7" ht="23">
      <c r="B1" s="106" t="s">
        <v>233</v>
      </c>
      <c r="C1" s="106"/>
      <c r="D1" s="106"/>
      <c r="E1" s="106"/>
      <c r="F1" s="106"/>
    </row>
    <row r="2" spans="2:7" ht="54.75" customHeight="1">
      <c r="B2" s="108" t="s">
        <v>115</v>
      </c>
      <c r="C2" s="108"/>
      <c r="D2" s="108"/>
      <c r="E2" s="108"/>
      <c r="F2" s="108"/>
    </row>
    <row r="3" spans="2:7" ht="20">
      <c r="B3" s="15" t="s">
        <v>52</v>
      </c>
      <c r="C3" s="16"/>
      <c r="D3" s="71">
        <v>33</v>
      </c>
      <c r="E3" s="74"/>
      <c r="F3" s="17"/>
    </row>
    <row r="4" spans="2:7" ht="16" customHeight="1">
      <c r="B4" s="18" t="s">
        <v>61</v>
      </c>
      <c r="C4" s="19"/>
      <c r="D4" s="107"/>
      <c r="E4" s="107"/>
      <c r="F4" s="107"/>
    </row>
    <row r="5" spans="2:7" ht="51">
      <c r="B5" s="20" t="s">
        <v>59</v>
      </c>
      <c r="C5" s="21" t="s">
        <v>0</v>
      </c>
      <c r="D5" s="22" t="s">
        <v>1</v>
      </c>
      <c r="E5" s="29" t="s">
        <v>62</v>
      </c>
      <c r="F5" s="23" t="s">
        <v>184</v>
      </c>
    </row>
    <row r="6" spans="2:7" ht="17">
      <c r="B6" s="24"/>
      <c r="C6" s="25"/>
      <c r="D6" s="26" t="s">
        <v>103</v>
      </c>
      <c r="E6" s="75"/>
      <c r="F6" s="27"/>
    </row>
    <row r="7" spans="2:7" ht="17">
      <c r="B7" s="24"/>
      <c r="C7" s="25">
        <v>3100</v>
      </c>
      <c r="D7" s="26" t="s">
        <v>104</v>
      </c>
      <c r="E7" s="75"/>
      <c r="F7" s="27"/>
      <c r="G7" s="28">
        <f>C7</f>
        <v>3100</v>
      </c>
    </row>
    <row r="8" spans="2:7" ht="17">
      <c r="B8" s="24"/>
      <c r="C8" s="25">
        <v>3200</v>
      </c>
      <c r="D8" s="26" t="s">
        <v>105</v>
      </c>
      <c r="E8" s="75">
        <v>0</v>
      </c>
      <c r="F8" s="27"/>
      <c r="G8" s="28">
        <f>C8</f>
        <v>3200</v>
      </c>
    </row>
    <row r="9" spans="2:7" ht="17">
      <c r="B9" s="24"/>
      <c r="C9" s="25"/>
      <c r="D9" s="26" t="s">
        <v>106</v>
      </c>
      <c r="E9" s="75">
        <v>0</v>
      </c>
      <c r="F9" s="27"/>
      <c r="G9" s="28">
        <f t="shared" ref="G9:G20" si="0">C9</f>
        <v>0</v>
      </c>
    </row>
    <row r="10" spans="2:7" ht="34">
      <c r="B10" s="24"/>
      <c r="C10" s="25">
        <v>3310</v>
      </c>
      <c r="D10" s="26" t="s">
        <v>107</v>
      </c>
      <c r="E10" s="75">
        <v>277941</v>
      </c>
      <c r="F10" s="27" t="s">
        <v>191</v>
      </c>
      <c r="G10" s="28">
        <f t="shared" si="0"/>
        <v>3310</v>
      </c>
    </row>
    <row r="11" spans="2:7" ht="17">
      <c r="B11" s="24"/>
      <c r="C11" s="25">
        <v>3397</v>
      </c>
      <c r="D11" s="26" t="s">
        <v>108</v>
      </c>
      <c r="E11" s="75">
        <v>0</v>
      </c>
      <c r="F11" s="27"/>
      <c r="G11" s="28">
        <f t="shared" si="0"/>
        <v>3397</v>
      </c>
    </row>
    <row r="12" spans="2:7" ht="34">
      <c r="B12" s="24"/>
      <c r="C12" s="25">
        <v>3355</v>
      </c>
      <c r="D12" s="26" t="s">
        <v>109</v>
      </c>
      <c r="E12" s="75">
        <v>0</v>
      </c>
      <c r="F12" s="27" t="s">
        <v>191</v>
      </c>
      <c r="G12" s="28">
        <f t="shared" si="0"/>
        <v>3355</v>
      </c>
    </row>
    <row r="13" spans="2:7" ht="17">
      <c r="B13" s="24"/>
      <c r="C13" s="25">
        <v>3361</v>
      </c>
      <c r="D13" s="26" t="s">
        <v>110</v>
      </c>
      <c r="E13" s="75">
        <v>0</v>
      </c>
      <c r="F13" s="27"/>
      <c r="G13" s="28">
        <f t="shared" si="0"/>
        <v>3361</v>
      </c>
    </row>
    <row r="14" spans="2:7" ht="34">
      <c r="B14" s="24"/>
      <c r="C14" s="25" t="s">
        <v>102</v>
      </c>
      <c r="D14" s="26" t="s">
        <v>111</v>
      </c>
      <c r="E14" s="75">
        <v>41182.775999999998</v>
      </c>
      <c r="F14" s="27" t="s">
        <v>228</v>
      </c>
      <c r="G14" s="28" t="str">
        <f t="shared" si="0"/>
        <v>33XX</v>
      </c>
    </row>
    <row r="15" spans="2:7" ht="17">
      <c r="B15" s="24"/>
      <c r="C15" s="25"/>
      <c r="D15" s="26" t="s">
        <v>112</v>
      </c>
      <c r="E15" s="75">
        <v>0</v>
      </c>
      <c r="F15" s="27"/>
      <c r="G15" s="28">
        <f t="shared" si="0"/>
        <v>0</v>
      </c>
    </row>
    <row r="16" spans="2:7" ht="17">
      <c r="B16" s="24"/>
      <c r="C16" s="25">
        <v>3430</v>
      </c>
      <c r="D16" s="26" t="s">
        <v>113</v>
      </c>
      <c r="E16" s="75">
        <v>0</v>
      </c>
      <c r="F16" s="27"/>
      <c r="G16" s="28">
        <f t="shared" si="0"/>
        <v>3430</v>
      </c>
    </row>
    <row r="17" spans="1:7" ht="17">
      <c r="B17" s="24"/>
      <c r="C17" s="25">
        <v>3413</v>
      </c>
      <c r="D17" s="26" t="s">
        <v>114</v>
      </c>
      <c r="E17" s="75">
        <v>0</v>
      </c>
      <c r="F17" s="27"/>
      <c r="G17" s="28">
        <f t="shared" si="0"/>
        <v>3413</v>
      </c>
    </row>
    <row r="18" spans="1:7" ht="34">
      <c r="B18" s="24"/>
      <c r="C18" s="25" t="s">
        <v>169</v>
      </c>
      <c r="D18" s="26" t="s">
        <v>172</v>
      </c>
      <c r="E18" s="75">
        <v>53131.32</v>
      </c>
      <c r="F18" s="27" t="s">
        <v>174</v>
      </c>
      <c r="G18" s="28" t="str">
        <f t="shared" si="0"/>
        <v>34X1</v>
      </c>
    </row>
    <row r="19" spans="1:7" ht="51">
      <c r="B19" s="24"/>
      <c r="C19" s="25" t="s">
        <v>170</v>
      </c>
      <c r="D19" s="26" t="s">
        <v>171</v>
      </c>
      <c r="E19" s="75">
        <v>12244.332298136645</v>
      </c>
      <c r="F19" s="27" t="s">
        <v>230</v>
      </c>
      <c r="G19" s="28" t="str">
        <f t="shared" ref="G19" si="1">C19</f>
        <v>34X2</v>
      </c>
    </row>
    <row r="20" spans="1:7" ht="17">
      <c r="B20" s="24"/>
      <c r="C20" s="25">
        <v>3700</v>
      </c>
      <c r="D20" s="26" t="s">
        <v>138</v>
      </c>
      <c r="E20" s="75">
        <v>240000</v>
      </c>
      <c r="F20" s="27" t="s">
        <v>229</v>
      </c>
      <c r="G20" s="28">
        <f t="shared" si="0"/>
        <v>3700</v>
      </c>
    </row>
    <row r="21" spans="1:7" ht="17">
      <c r="B21" s="24"/>
      <c r="C21" s="29"/>
      <c r="D21" s="22" t="s">
        <v>2</v>
      </c>
      <c r="E21" s="76">
        <f>SUM(E6:E20)</f>
        <v>624499.42829813669</v>
      </c>
      <c r="F21" s="27"/>
    </row>
    <row r="22" spans="1:7" ht="16">
      <c r="B22" s="30"/>
      <c r="C22" s="31"/>
      <c r="D22" s="32"/>
      <c r="E22" s="77"/>
      <c r="F22" s="27"/>
    </row>
    <row r="23" spans="1:7" ht="18">
      <c r="B23" s="18" t="s">
        <v>53</v>
      </c>
      <c r="C23" s="19"/>
      <c r="D23" s="33"/>
      <c r="E23" s="78"/>
      <c r="F23" s="27"/>
    </row>
    <row r="24" spans="1:7" ht="16">
      <c r="B24" s="34" t="s">
        <v>3</v>
      </c>
      <c r="C24" s="35"/>
      <c r="D24" s="36"/>
      <c r="E24" s="79"/>
      <c r="F24" s="27"/>
    </row>
    <row r="25" spans="1:7" ht="28">
      <c r="A25" s="28" t="str">
        <f>B25&amp;C25</f>
        <v>5100120</v>
      </c>
      <c r="B25" s="84">
        <v>5100</v>
      </c>
      <c r="C25" s="85">
        <v>120</v>
      </c>
      <c r="D25" s="86" t="s">
        <v>5</v>
      </c>
      <c r="E25" s="87">
        <v>117566</v>
      </c>
      <c r="F25" s="88" t="s">
        <v>175</v>
      </c>
      <c r="G25" s="40" t="str">
        <f>B25&amp;"-"&amp;C25</f>
        <v>5100-120</v>
      </c>
    </row>
    <row r="26" spans="1:7" ht="28">
      <c r="A26" s="28" t="str">
        <f t="shared" ref="A26:A97" si="2">B26&amp;C26</f>
        <v>5100130</v>
      </c>
      <c r="B26" s="84">
        <v>5100</v>
      </c>
      <c r="C26" s="85">
        <v>130</v>
      </c>
      <c r="D26" s="86" t="s">
        <v>6</v>
      </c>
      <c r="E26" s="87" t="s">
        <v>196</v>
      </c>
      <c r="F26" s="88"/>
      <c r="G26" s="40" t="str">
        <f t="shared" ref="G26:G48" si="3">B26&amp;"-"&amp;C26</f>
        <v>5100-130</v>
      </c>
    </row>
    <row r="27" spans="1:7" ht="28">
      <c r="A27" s="28" t="str">
        <f t="shared" si="2"/>
        <v>5100140</v>
      </c>
      <c r="B27" s="84">
        <v>5100</v>
      </c>
      <c r="C27" s="85">
        <v>140</v>
      </c>
      <c r="D27" s="86" t="s">
        <v>7</v>
      </c>
      <c r="E27" s="87">
        <v>2909</v>
      </c>
      <c r="F27" s="88" t="s">
        <v>175</v>
      </c>
      <c r="G27" s="40" t="str">
        <f t="shared" si="3"/>
        <v>5100-140</v>
      </c>
    </row>
    <row r="28" spans="1:7" ht="28">
      <c r="A28" s="28" t="str">
        <f t="shared" si="2"/>
        <v>5100150</v>
      </c>
      <c r="B28" s="84">
        <v>5100</v>
      </c>
      <c r="C28" s="85">
        <v>150</v>
      </c>
      <c r="D28" s="86" t="s">
        <v>8</v>
      </c>
      <c r="E28" s="87">
        <v>0</v>
      </c>
      <c r="F28" s="88"/>
      <c r="G28" s="40" t="str">
        <f t="shared" si="3"/>
        <v>5100-150</v>
      </c>
    </row>
    <row r="29" spans="1:7" ht="28">
      <c r="A29" s="28" t="str">
        <f t="shared" si="2"/>
        <v>5100160</v>
      </c>
      <c r="B29" s="84">
        <v>5100</v>
      </c>
      <c r="C29" s="85">
        <v>160</v>
      </c>
      <c r="D29" s="86" t="s">
        <v>9</v>
      </c>
      <c r="E29" s="87">
        <v>0</v>
      </c>
      <c r="F29" s="88"/>
      <c r="G29" s="40" t="str">
        <f t="shared" si="3"/>
        <v>5100-160</v>
      </c>
    </row>
    <row r="30" spans="1:7" ht="28">
      <c r="A30" s="28" t="str">
        <f t="shared" si="2"/>
        <v>5100210</v>
      </c>
      <c r="B30" s="84">
        <v>5100</v>
      </c>
      <c r="C30" s="85">
        <v>210</v>
      </c>
      <c r="D30" s="86" t="s">
        <v>10</v>
      </c>
      <c r="E30" s="87">
        <v>0</v>
      </c>
      <c r="F30" s="88"/>
      <c r="G30" s="40" t="str">
        <f t="shared" si="3"/>
        <v>5100-210</v>
      </c>
    </row>
    <row r="31" spans="1:7" ht="28">
      <c r="A31" s="28" t="str">
        <f t="shared" si="2"/>
        <v>5100220</v>
      </c>
      <c r="B31" s="84">
        <v>5100</v>
      </c>
      <c r="C31" s="85">
        <v>220</v>
      </c>
      <c r="D31" s="86" t="s">
        <v>11</v>
      </c>
      <c r="E31" s="87">
        <v>9216</v>
      </c>
      <c r="F31" s="88" t="s">
        <v>139</v>
      </c>
      <c r="G31" s="40" t="str">
        <f t="shared" si="3"/>
        <v>5100-220</v>
      </c>
    </row>
    <row r="32" spans="1:7" ht="28">
      <c r="A32" s="28" t="str">
        <f t="shared" si="2"/>
        <v>5100230</v>
      </c>
      <c r="B32" s="84">
        <v>5100</v>
      </c>
      <c r="C32" s="85">
        <v>230</v>
      </c>
      <c r="D32" s="86" t="s">
        <v>12</v>
      </c>
      <c r="E32" s="87">
        <v>14463</v>
      </c>
      <c r="F32" s="89" t="s">
        <v>197</v>
      </c>
      <c r="G32" s="40" t="str">
        <f t="shared" si="3"/>
        <v>5100-230</v>
      </c>
    </row>
    <row r="33" spans="1:9" ht="28">
      <c r="A33" s="28" t="str">
        <f t="shared" si="2"/>
        <v>5100240</v>
      </c>
      <c r="B33" s="84">
        <v>5100</v>
      </c>
      <c r="C33" s="85">
        <v>240</v>
      </c>
      <c r="D33" s="86" t="s">
        <v>13</v>
      </c>
      <c r="E33" s="87">
        <v>1194</v>
      </c>
      <c r="F33" s="88" t="s">
        <v>198</v>
      </c>
      <c r="G33" s="40" t="str">
        <f t="shared" si="3"/>
        <v>5100-240</v>
      </c>
    </row>
    <row r="34" spans="1:9" ht="28">
      <c r="A34" s="28" t="str">
        <f t="shared" si="2"/>
        <v>5100250</v>
      </c>
      <c r="B34" s="84">
        <v>5100</v>
      </c>
      <c r="C34" s="85">
        <v>250</v>
      </c>
      <c r="D34" s="86" t="s">
        <v>14</v>
      </c>
      <c r="E34" s="87">
        <v>65</v>
      </c>
      <c r="F34" s="88" t="s">
        <v>185</v>
      </c>
      <c r="G34" s="40" t="str">
        <f t="shared" si="3"/>
        <v>5100-250</v>
      </c>
    </row>
    <row r="35" spans="1:9" ht="28">
      <c r="A35" s="28" t="str">
        <f t="shared" si="2"/>
        <v>5100290</v>
      </c>
      <c r="B35" s="84">
        <v>5100</v>
      </c>
      <c r="C35" s="85">
        <v>290</v>
      </c>
      <c r="D35" s="86" t="s">
        <v>15</v>
      </c>
      <c r="E35" s="87">
        <v>0</v>
      </c>
      <c r="F35" s="88"/>
      <c r="G35" s="40" t="str">
        <f t="shared" si="3"/>
        <v>5100-290</v>
      </c>
    </row>
    <row r="36" spans="1:9" ht="51">
      <c r="A36" s="28" t="str">
        <f t="shared" si="2"/>
        <v>5100310</v>
      </c>
      <c r="B36" s="84">
        <v>5100</v>
      </c>
      <c r="C36" s="85">
        <v>310</v>
      </c>
      <c r="D36" s="86" t="s">
        <v>16</v>
      </c>
      <c r="E36" s="87">
        <v>2995</v>
      </c>
      <c r="F36" s="88" t="s">
        <v>224</v>
      </c>
      <c r="G36" s="40" t="str">
        <f t="shared" si="3"/>
        <v>5100-310</v>
      </c>
    </row>
    <row r="37" spans="1:9" ht="28">
      <c r="A37" s="28" t="str">
        <f t="shared" si="2"/>
        <v>5100390</v>
      </c>
      <c r="B37" s="84">
        <v>5100</v>
      </c>
      <c r="C37" s="85">
        <v>390</v>
      </c>
      <c r="D37" s="86" t="s">
        <v>44</v>
      </c>
      <c r="E37" s="87">
        <v>0</v>
      </c>
      <c r="F37" s="88"/>
      <c r="G37" s="40" t="str">
        <f t="shared" si="3"/>
        <v>5100-390</v>
      </c>
    </row>
    <row r="38" spans="1:9" ht="28">
      <c r="A38" s="28" t="str">
        <f t="shared" si="2"/>
        <v>5100510</v>
      </c>
      <c r="B38" s="84">
        <v>5100</v>
      </c>
      <c r="C38" s="85">
        <v>510</v>
      </c>
      <c r="D38" s="86" t="s">
        <v>17</v>
      </c>
      <c r="E38" s="87">
        <v>6395.1968217636022</v>
      </c>
      <c r="F38" s="88" t="s">
        <v>207</v>
      </c>
      <c r="G38" s="40" t="str">
        <f t="shared" si="3"/>
        <v>5100-510</v>
      </c>
      <c r="I38" s="83"/>
    </row>
    <row r="39" spans="1:9" ht="28">
      <c r="A39" s="28" t="str">
        <f t="shared" si="2"/>
        <v>5100513</v>
      </c>
      <c r="B39" s="84">
        <v>5100</v>
      </c>
      <c r="C39" s="85">
        <v>513</v>
      </c>
      <c r="D39" s="86" t="s">
        <v>116</v>
      </c>
      <c r="E39" s="87">
        <v>0</v>
      </c>
      <c r="F39" s="88"/>
      <c r="G39" s="40" t="str">
        <f t="shared" si="3"/>
        <v>5100-513</v>
      </c>
    </row>
    <row r="40" spans="1:9" ht="34">
      <c r="A40" s="28" t="str">
        <f t="shared" si="2"/>
        <v>5100520</v>
      </c>
      <c r="B40" s="84">
        <v>5100</v>
      </c>
      <c r="C40" s="85">
        <v>520</v>
      </c>
      <c r="D40" s="86" t="s">
        <v>18</v>
      </c>
      <c r="E40" s="87">
        <v>1895.8127475524125</v>
      </c>
      <c r="F40" s="88" t="s">
        <v>226</v>
      </c>
      <c r="G40" s="40" t="str">
        <f t="shared" si="3"/>
        <v>5100-520</v>
      </c>
    </row>
    <row r="41" spans="1:9" ht="28">
      <c r="A41" s="28" t="str">
        <f t="shared" si="2"/>
        <v>5100522</v>
      </c>
      <c r="B41" s="84">
        <v>5100</v>
      </c>
      <c r="C41" s="85">
        <v>522</v>
      </c>
      <c r="D41" s="86" t="s">
        <v>117</v>
      </c>
      <c r="E41" s="87">
        <v>2300</v>
      </c>
      <c r="F41" s="88" t="s">
        <v>200</v>
      </c>
      <c r="G41" s="40" t="str">
        <f t="shared" si="3"/>
        <v>5100-522</v>
      </c>
    </row>
    <row r="42" spans="1:9" ht="28">
      <c r="A42" s="28" t="str">
        <f t="shared" si="2"/>
        <v>5100590</v>
      </c>
      <c r="B42" s="84">
        <v>5100</v>
      </c>
      <c r="C42" s="85">
        <v>590</v>
      </c>
      <c r="D42" s="86" t="s">
        <v>194</v>
      </c>
      <c r="E42" s="87">
        <v>10000</v>
      </c>
      <c r="F42" s="88" t="s">
        <v>199</v>
      </c>
      <c r="G42" s="40" t="str">
        <f t="shared" si="3"/>
        <v>5100-590</v>
      </c>
    </row>
    <row r="43" spans="1:9" ht="34">
      <c r="A43" s="28" t="str">
        <f t="shared" si="2"/>
        <v>5100641</v>
      </c>
      <c r="B43" s="84">
        <v>5100</v>
      </c>
      <c r="C43" s="85">
        <v>641</v>
      </c>
      <c r="D43" s="86" t="s">
        <v>19</v>
      </c>
      <c r="E43" s="87">
        <v>8450.1123231794973</v>
      </c>
      <c r="F43" s="88" t="s">
        <v>226</v>
      </c>
      <c r="G43" s="40" t="str">
        <f t="shared" ref="G43" si="4">B43&amp;"-"&amp;C43</f>
        <v>5100-641</v>
      </c>
    </row>
    <row r="44" spans="1:9" ht="28">
      <c r="A44" s="28" t="str">
        <f t="shared" si="2"/>
        <v>5100642</v>
      </c>
      <c r="B44" s="84">
        <v>5100</v>
      </c>
      <c r="C44" s="85">
        <v>642</v>
      </c>
      <c r="D44" s="86" t="s">
        <v>141</v>
      </c>
      <c r="E44" s="87">
        <v>0</v>
      </c>
      <c r="F44" s="88"/>
      <c r="G44" s="40" t="str">
        <f t="shared" ref="G44:G47" si="5">B44&amp;"-"&amp;C44</f>
        <v>5100-642</v>
      </c>
    </row>
    <row r="45" spans="1:9" ht="34">
      <c r="A45" s="28" t="str">
        <f t="shared" si="2"/>
        <v>5100643</v>
      </c>
      <c r="B45" s="84">
        <v>5100</v>
      </c>
      <c r="C45" s="85">
        <v>643</v>
      </c>
      <c r="D45" s="86" t="s">
        <v>118</v>
      </c>
      <c r="E45" s="87">
        <v>5155.6141803637502</v>
      </c>
      <c r="F45" s="88" t="s">
        <v>226</v>
      </c>
      <c r="G45" s="40" t="str">
        <f t="shared" si="5"/>
        <v>5100-643</v>
      </c>
    </row>
    <row r="46" spans="1:9" ht="28">
      <c r="A46" s="28" t="str">
        <f t="shared" si="2"/>
        <v>5100644</v>
      </c>
      <c r="B46" s="84">
        <v>5100</v>
      </c>
      <c r="C46" s="85">
        <v>644</v>
      </c>
      <c r="D46" s="86" t="s">
        <v>144</v>
      </c>
      <c r="E46" s="87">
        <v>0</v>
      </c>
      <c r="F46" s="88"/>
      <c r="G46" s="40" t="str">
        <f t="shared" si="5"/>
        <v>5100-644</v>
      </c>
    </row>
    <row r="47" spans="1:9" ht="28">
      <c r="A47" s="28" t="str">
        <f t="shared" si="2"/>
        <v>5100690</v>
      </c>
      <c r="B47" s="84">
        <v>5100</v>
      </c>
      <c r="C47" s="85">
        <v>690</v>
      </c>
      <c r="D47" s="86" t="s">
        <v>173</v>
      </c>
      <c r="E47" s="87">
        <v>3655</v>
      </c>
      <c r="F47" s="88" t="s">
        <v>227</v>
      </c>
      <c r="G47" s="40" t="str">
        <f t="shared" si="5"/>
        <v>5100-690</v>
      </c>
    </row>
    <row r="48" spans="1:9" ht="28">
      <c r="A48" s="28" t="str">
        <f t="shared" si="2"/>
        <v>5100790</v>
      </c>
      <c r="B48" s="84">
        <v>5100</v>
      </c>
      <c r="C48" s="85">
        <v>790</v>
      </c>
      <c r="D48" s="86" t="s">
        <v>142</v>
      </c>
      <c r="E48" s="87">
        <v>0</v>
      </c>
      <c r="F48" s="88"/>
      <c r="G48" s="40" t="str">
        <f t="shared" si="3"/>
        <v>5100-790</v>
      </c>
    </row>
    <row r="49" spans="1:7" ht="17">
      <c r="A49" s="28" t="str">
        <f t="shared" si="2"/>
        <v/>
      </c>
      <c r="B49" s="42"/>
      <c r="C49" s="43"/>
      <c r="D49" s="44" t="s">
        <v>20</v>
      </c>
      <c r="E49" s="45">
        <f>SUM(E25:E48)</f>
        <v>186259.73607285923</v>
      </c>
      <c r="F49" s="39"/>
      <c r="G49" s="40"/>
    </row>
    <row r="50" spans="1:7" ht="84">
      <c r="A50" s="28" t="str">
        <f t="shared" si="2"/>
        <v>Function 5200 ‐ Exceptional Education</v>
      </c>
      <c r="B50" s="46" t="s">
        <v>21</v>
      </c>
      <c r="C50" s="47"/>
      <c r="D50" s="48"/>
      <c r="E50" s="49"/>
      <c r="F50" s="39"/>
      <c r="G50" s="40"/>
    </row>
    <row r="51" spans="1:7" ht="28">
      <c r="A51" s="28" t="str">
        <f t="shared" si="2"/>
        <v>5200130</v>
      </c>
      <c r="B51" s="84">
        <v>5200</v>
      </c>
      <c r="C51" s="85">
        <v>130</v>
      </c>
      <c r="D51" s="86" t="s">
        <v>6</v>
      </c>
      <c r="E51" s="87">
        <v>17205</v>
      </c>
      <c r="F51" s="88" t="s">
        <v>175</v>
      </c>
      <c r="G51" s="40" t="str">
        <f t="shared" ref="G51:G62" si="6">B51&amp;"-"&amp;C51</f>
        <v>5200-130</v>
      </c>
    </row>
    <row r="52" spans="1:7" ht="28">
      <c r="A52" s="28" t="str">
        <f t="shared" si="2"/>
        <v>5200140</v>
      </c>
      <c r="B52" s="84">
        <v>5200</v>
      </c>
      <c r="C52" s="85">
        <v>140</v>
      </c>
      <c r="D52" s="86" t="s">
        <v>7</v>
      </c>
      <c r="E52" s="87">
        <v>432</v>
      </c>
      <c r="F52" s="88" t="s">
        <v>175</v>
      </c>
      <c r="G52" s="40" t="str">
        <f t="shared" si="6"/>
        <v>5200-140</v>
      </c>
    </row>
    <row r="53" spans="1:7" ht="28">
      <c r="A53" s="28" t="str">
        <f t="shared" si="2"/>
        <v>5200150</v>
      </c>
      <c r="B53" s="84">
        <v>5200</v>
      </c>
      <c r="C53" s="85">
        <v>150</v>
      </c>
      <c r="D53" s="86" t="s">
        <v>8</v>
      </c>
      <c r="E53" s="87">
        <v>0</v>
      </c>
      <c r="F53" s="88"/>
      <c r="G53" s="40" t="str">
        <f t="shared" si="6"/>
        <v>5200-150</v>
      </c>
    </row>
    <row r="54" spans="1:7" ht="28">
      <c r="A54" s="28" t="str">
        <f t="shared" si="2"/>
        <v>5200160</v>
      </c>
      <c r="B54" s="84">
        <v>5200</v>
      </c>
      <c r="C54" s="85">
        <v>160</v>
      </c>
      <c r="D54" s="86" t="s">
        <v>9</v>
      </c>
      <c r="E54" s="87">
        <v>0</v>
      </c>
      <c r="F54" s="88"/>
      <c r="G54" s="40" t="str">
        <f t="shared" si="6"/>
        <v>5200-160</v>
      </c>
    </row>
    <row r="55" spans="1:7" ht="28">
      <c r="A55" s="28" t="str">
        <f t="shared" si="2"/>
        <v>5200210</v>
      </c>
      <c r="B55" s="84">
        <v>5200</v>
      </c>
      <c r="C55" s="85">
        <v>210</v>
      </c>
      <c r="D55" s="86" t="s">
        <v>10</v>
      </c>
      <c r="E55" s="87">
        <v>0</v>
      </c>
      <c r="F55" s="88"/>
      <c r="G55" s="40" t="str">
        <f t="shared" si="6"/>
        <v>5200-210</v>
      </c>
    </row>
    <row r="56" spans="1:7" ht="28">
      <c r="A56" s="28" t="str">
        <f t="shared" si="2"/>
        <v>5200220</v>
      </c>
      <c r="B56" s="84">
        <v>5200</v>
      </c>
      <c r="C56" s="85">
        <v>220</v>
      </c>
      <c r="D56" s="86" t="s">
        <v>11</v>
      </c>
      <c r="E56" s="87">
        <v>1349.2669260863329</v>
      </c>
      <c r="F56" s="88" t="s">
        <v>139</v>
      </c>
      <c r="G56" s="40" t="str">
        <f t="shared" si="6"/>
        <v>5200-220</v>
      </c>
    </row>
    <row r="57" spans="1:7" ht="28">
      <c r="A57" s="28" t="str">
        <f t="shared" si="2"/>
        <v>5200230</v>
      </c>
      <c r="B57" s="84">
        <v>5200</v>
      </c>
      <c r="C57" s="85">
        <v>230</v>
      </c>
      <c r="D57" s="86" t="s">
        <v>12</v>
      </c>
      <c r="E57" s="87">
        <v>2169.4679999999998</v>
      </c>
      <c r="F57" s="89" t="s">
        <v>197</v>
      </c>
      <c r="G57" s="40" t="str">
        <f t="shared" si="6"/>
        <v>5200-230</v>
      </c>
    </row>
    <row r="58" spans="1:7" ht="28">
      <c r="A58" s="28" t="str">
        <f t="shared" si="2"/>
        <v>5200240</v>
      </c>
      <c r="B58" s="84">
        <v>5200</v>
      </c>
      <c r="C58" s="85">
        <v>240</v>
      </c>
      <c r="D58" s="86" t="s">
        <v>13</v>
      </c>
      <c r="E58" s="87">
        <v>174.78636839715054</v>
      </c>
      <c r="F58" s="88" t="s">
        <v>198</v>
      </c>
      <c r="G58" s="40" t="str">
        <f t="shared" si="6"/>
        <v>5200-240</v>
      </c>
    </row>
    <row r="59" spans="1:7" ht="28">
      <c r="A59" s="28" t="str">
        <f t="shared" si="2"/>
        <v>5200250</v>
      </c>
      <c r="B59" s="84">
        <v>5200</v>
      </c>
      <c r="C59" s="85">
        <v>250</v>
      </c>
      <c r="D59" s="86" t="s">
        <v>14</v>
      </c>
      <c r="E59" s="87">
        <v>9.6926177451860394</v>
      </c>
      <c r="F59" s="88" t="s">
        <v>185</v>
      </c>
      <c r="G59" s="40" t="str">
        <f t="shared" si="6"/>
        <v>5200-250</v>
      </c>
    </row>
    <row r="60" spans="1:7" ht="28">
      <c r="A60" s="28" t="str">
        <f t="shared" si="2"/>
        <v>5200290</v>
      </c>
      <c r="B60" s="84">
        <v>5200</v>
      </c>
      <c r="C60" s="85">
        <v>290</v>
      </c>
      <c r="D60" s="86" t="s">
        <v>15</v>
      </c>
      <c r="E60" s="87">
        <v>0</v>
      </c>
      <c r="F60" s="88"/>
      <c r="G60" s="40" t="str">
        <f t="shared" si="6"/>
        <v>5200-290</v>
      </c>
    </row>
    <row r="61" spans="1:7" ht="28">
      <c r="A61" s="28" t="str">
        <f t="shared" si="2"/>
        <v>5200310</v>
      </c>
      <c r="B61" s="84">
        <v>5200</v>
      </c>
      <c r="C61" s="85">
        <v>310</v>
      </c>
      <c r="D61" s="86" t="s">
        <v>16</v>
      </c>
      <c r="E61" s="87">
        <v>0</v>
      </c>
      <c r="F61" s="88"/>
      <c r="G61" s="40" t="str">
        <f t="shared" ref="G61" si="7">B61&amp;"-"&amp;C61</f>
        <v>5200-310</v>
      </c>
    </row>
    <row r="62" spans="1:7" ht="28">
      <c r="A62" s="28" t="str">
        <f t="shared" si="2"/>
        <v>5200510</v>
      </c>
      <c r="B62" s="84">
        <v>5200</v>
      </c>
      <c r="C62" s="85">
        <v>510</v>
      </c>
      <c r="D62" s="86" t="s">
        <v>17</v>
      </c>
      <c r="E62" s="87">
        <v>0</v>
      </c>
      <c r="F62" s="88"/>
      <c r="G62" s="40" t="str">
        <f t="shared" si="6"/>
        <v>5200-510</v>
      </c>
    </row>
    <row r="63" spans="1:7" ht="17">
      <c r="A63" s="28" t="str">
        <f t="shared" si="2"/>
        <v/>
      </c>
      <c r="B63" s="42"/>
      <c r="C63" s="43"/>
      <c r="D63" s="44" t="s">
        <v>22</v>
      </c>
      <c r="E63" s="45">
        <f>SUM(E51:E62)</f>
        <v>21340.213912228672</v>
      </c>
      <c r="F63" s="39"/>
      <c r="G63" s="40"/>
    </row>
    <row r="64" spans="1:7" ht="56">
      <c r="A64" s="28" t="str">
        <f t="shared" si="2"/>
        <v>Function 6100 ‐ Pupil Services</v>
      </c>
      <c r="B64" s="50" t="s">
        <v>23</v>
      </c>
      <c r="C64" s="51"/>
      <c r="D64" s="52"/>
      <c r="E64" s="53"/>
      <c r="F64" s="39"/>
      <c r="G64" s="40"/>
    </row>
    <row r="65" spans="1:7" ht="28">
      <c r="A65" s="28" t="str">
        <f t="shared" si="2"/>
        <v>6100130</v>
      </c>
      <c r="B65" s="37">
        <v>6100</v>
      </c>
      <c r="C65" s="25">
        <v>130</v>
      </c>
      <c r="D65" s="26" t="s">
        <v>6</v>
      </c>
      <c r="E65" s="38">
        <v>0</v>
      </c>
      <c r="F65" s="39"/>
      <c r="G65" s="40" t="str">
        <f t="shared" ref="G65:G75" si="8">B65&amp;"-"&amp;C65</f>
        <v>6100-130</v>
      </c>
    </row>
    <row r="66" spans="1:7" ht="28">
      <c r="A66" s="28" t="str">
        <f t="shared" si="2"/>
        <v>6100140</v>
      </c>
      <c r="B66" s="37">
        <v>6100</v>
      </c>
      <c r="C66" s="25">
        <v>140</v>
      </c>
      <c r="D66" s="26" t="s">
        <v>7</v>
      </c>
      <c r="E66" s="38">
        <v>0</v>
      </c>
      <c r="F66" s="39"/>
      <c r="G66" s="40" t="str">
        <f t="shared" si="8"/>
        <v>6100-140</v>
      </c>
    </row>
    <row r="67" spans="1:7" ht="28">
      <c r="A67" s="28" t="str">
        <f t="shared" si="2"/>
        <v>6100150</v>
      </c>
      <c r="B67" s="37">
        <v>6100</v>
      </c>
      <c r="C67" s="25">
        <v>150</v>
      </c>
      <c r="D67" s="26" t="s">
        <v>8</v>
      </c>
      <c r="E67" s="38">
        <v>0</v>
      </c>
      <c r="F67" s="39"/>
      <c r="G67" s="40" t="str">
        <f t="shared" si="8"/>
        <v>6100-150</v>
      </c>
    </row>
    <row r="68" spans="1:7" ht="28">
      <c r="A68" s="28" t="str">
        <f t="shared" si="2"/>
        <v>6100160</v>
      </c>
      <c r="B68" s="37">
        <v>6100</v>
      </c>
      <c r="C68" s="25">
        <v>160</v>
      </c>
      <c r="D68" s="26" t="s">
        <v>9</v>
      </c>
      <c r="E68" s="38">
        <v>0</v>
      </c>
      <c r="F68" s="39"/>
      <c r="G68" s="40" t="str">
        <f t="shared" si="8"/>
        <v>6100-160</v>
      </c>
    </row>
    <row r="69" spans="1:7" ht="28">
      <c r="A69" s="28" t="str">
        <f t="shared" si="2"/>
        <v>6100210</v>
      </c>
      <c r="B69" s="37">
        <v>6100</v>
      </c>
      <c r="C69" s="25">
        <v>210</v>
      </c>
      <c r="D69" s="26" t="s">
        <v>10</v>
      </c>
      <c r="E69" s="38">
        <v>0</v>
      </c>
      <c r="F69" s="39"/>
      <c r="G69" s="40" t="str">
        <f t="shared" si="8"/>
        <v>6100-210</v>
      </c>
    </row>
    <row r="70" spans="1:7" ht="28">
      <c r="A70" s="28" t="str">
        <f t="shared" si="2"/>
        <v>6100220</v>
      </c>
      <c r="B70" s="37">
        <v>6100</v>
      </c>
      <c r="C70" s="25">
        <v>220</v>
      </c>
      <c r="D70" s="26" t="s">
        <v>11</v>
      </c>
      <c r="E70" s="38">
        <v>0</v>
      </c>
      <c r="F70" s="39"/>
      <c r="G70" s="40" t="str">
        <f t="shared" si="8"/>
        <v>6100-220</v>
      </c>
    </row>
    <row r="71" spans="1:7" ht="28">
      <c r="A71" s="28" t="str">
        <f t="shared" si="2"/>
        <v>6100230</v>
      </c>
      <c r="B71" s="37">
        <v>6100</v>
      </c>
      <c r="C71" s="25">
        <v>230</v>
      </c>
      <c r="D71" s="26" t="s">
        <v>12</v>
      </c>
      <c r="E71" s="38">
        <v>0</v>
      </c>
      <c r="F71" s="41"/>
      <c r="G71" s="40" t="str">
        <f t="shared" si="8"/>
        <v>6100-230</v>
      </c>
    </row>
    <row r="72" spans="1:7" ht="28">
      <c r="A72" s="28" t="str">
        <f t="shared" si="2"/>
        <v>6100240</v>
      </c>
      <c r="B72" s="37">
        <v>6100</v>
      </c>
      <c r="C72" s="25">
        <v>240</v>
      </c>
      <c r="D72" s="26" t="s">
        <v>13</v>
      </c>
      <c r="E72" s="38">
        <v>0</v>
      </c>
      <c r="F72" s="39"/>
      <c r="G72" s="40" t="str">
        <f t="shared" si="8"/>
        <v>6100-240</v>
      </c>
    </row>
    <row r="73" spans="1:7" ht="28">
      <c r="A73" s="28" t="str">
        <f t="shared" si="2"/>
        <v>6100250</v>
      </c>
      <c r="B73" s="37">
        <v>6100</v>
      </c>
      <c r="C73" s="25">
        <v>250</v>
      </c>
      <c r="D73" s="26" t="s">
        <v>14</v>
      </c>
      <c r="E73" s="38">
        <v>0</v>
      </c>
      <c r="F73" s="39"/>
      <c r="G73" s="40" t="str">
        <f t="shared" si="8"/>
        <v>6100-250</v>
      </c>
    </row>
    <row r="74" spans="1:7" ht="28">
      <c r="A74" s="28" t="str">
        <f t="shared" ref="A74" si="9">B74&amp;C74</f>
        <v>6100290</v>
      </c>
      <c r="B74" s="37">
        <v>6100</v>
      </c>
      <c r="C74" s="25">
        <v>290</v>
      </c>
      <c r="D74" s="26" t="s">
        <v>15</v>
      </c>
      <c r="E74" s="38">
        <v>0</v>
      </c>
      <c r="F74" s="39"/>
      <c r="G74" s="40" t="str">
        <f t="shared" ref="G74" si="10">B74&amp;"-"&amp;C74</f>
        <v>6100-290</v>
      </c>
    </row>
    <row r="75" spans="1:7" ht="170">
      <c r="A75" s="28" t="str">
        <f t="shared" si="2"/>
        <v>6100310</v>
      </c>
      <c r="B75" s="84">
        <v>6100</v>
      </c>
      <c r="C75" s="85">
        <v>310</v>
      </c>
      <c r="D75" s="86" t="s">
        <v>16</v>
      </c>
      <c r="E75" s="87">
        <v>21452</v>
      </c>
      <c r="F75" s="88" t="s">
        <v>201</v>
      </c>
      <c r="G75" s="40" t="str">
        <f t="shared" si="8"/>
        <v>6100-310</v>
      </c>
    </row>
    <row r="76" spans="1:7" ht="17">
      <c r="A76" s="28" t="str">
        <f t="shared" si="2"/>
        <v/>
      </c>
      <c r="B76" s="54"/>
      <c r="C76" s="43"/>
      <c r="D76" s="44" t="s">
        <v>24</v>
      </c>
      <c r="E76" s="45">
        <f>SUM(E65:E75)</f>
        <v>21452</v>
      </c>
      <c r="F76" s="39"/>
      <c r="G76" s="40"/>
    </row>
    <row r="77" spans="1:7" ht="84">
      <c r="A77" s="28" t="str">
        <f t="shared" si="2"/>
        <v>Function 6200 ‐ Instructional  Media Services</v>
      </c>
      <c r="B77" s="55" t="s">
        <v>54</v>
      </c>
      <c r="C77" s="51"/>
      <c r="D77" s="56"/>
      <c r="E77" s="57"/>
      <c r="F77" s="39"/>
      <c r="G77" s="40"/>
    </row>
    <row r="78" spans="1:7" ht="28">
      <c r="A78" s="28" t="str">
        <f t="shared" si="2"/>
        <v>6200120</v>
      </c>
      <c r="B78" s="37">
        <v>6200</v>
      </c>
      <c r="C78" s="25">
        <v>120</v>
      </c>
      <c r="D78" s="26" t="s">
        <v>5</v>
      </c>
      <c r="E78" s="38">
        <v>0</v>
      </c>
      <c r="F78" s="39"/>
      <c r="G78" s="40" t="str">
        <f t="shared" ref="G78:G89" si="11">B78&amp;"-"&amp;C78</f>
        <v>6200-120</v>
      </c>
    </row>
    <row r="79" spans="1:7" ht="28">
      <c r="A79" s="28" t="str">
        <f t="shared" si="2"/>
        <v>6200130</v>
      </c>
      <c r="B79" s="37">
        <v>6200</v>
      </c>
      <c r="C79" s="25">
        <v>130</v>
      </c>
      <c r="D79" s="26" t="s">
        <v>6</v>
      </c>
      <c r="E79" s="38">
        <v>0</v>
      </c>
      <c r="F79" s="39"/>
      <c r="G79" s="40" t="str">
        <f t="shared" si="11"/>
        <v>6200-130</v>
      </c>
    </row>
    <row r="80" spans="1:7" ht="28">
      <c r="A80" s="28" t="str">
        <f t="shared" si="2"/>
        <v>6200140</v>
      </c>
      <c r="B80" s="37">
        <v>6200</v>
      </c>
      <c r="C80" s="25">
        <v>140</v>
      </c>
      <c r="D80" s="26" t="s">
        <v>7</v>
      </c>
      <c r="E80" s="38">
        <v>0</v>
      </c>
      <c r="F80" s="39"/>
      <c r="G80" s="40" t="str">
        <f t="shared" si="11"/>
        <v>6200-140</v>
      </c>
    </row>
    <row r="81" spans="1:7" ht="28">
      <c r="A81" s="28" t="str">
        <f t="shared" si="2"/>
        <v>6200150</v>
      </c>
      <c r="B81" s="37">
        <v>6200</v>
      </c>
      <c r="C81" s="25">
        <v>150</v>
      </c>
      <c r="D81" s="26" t="s">
        <v>8</v>
      </c>
      <c r="E81" s="38">
        <v>0</v>
      </c>
      <c r="F81" s="39"/>
      <c r="G81" s="40" t="str">
        <f t="shared" si="11"/>
        <v>6200-150</v>
      </c>
    </row>
    <row r="82" spans="1:7" ht="28">
      <c r="A82" s="28" t="str">
        <f t="shared" si="2"/>
        <v>6200160</v>
      </c>
      <c r="B82" s="37">
        <v>6200</v>
      </c>
      <c r="C82" s="25">
        <v>160</v>
      </c>
      <c r="D82" s="26" t="s">
        <v>9</v>
      </c>
      <c r="E82" s="38">
        <v>0</v>
      </c>
      <c r="F82" s="39"/>
      <c r="G82" s="40" t="str">
        <f t="shared" si="11"/>
        <v>6200-160</v>
      </c>
    </row>
    <row r="83" spans="1:7" ht="28">
      <c r="A83" s="28" t="str">
        <f t="shared" si="2"/>
        <v>6200210</v>
      </c>
      <c r="B83" s="37">
        <v>6200</v>
      </c>
      <c r="C83" s="25">
        <v>210</v>
      </c>
      <c r="D83" s="26" t="s">
        <v>10</v>
      </c>
      <c r="E83" s="38">
        <v>0</v>
      </c>
      <c r="F83" s="39"/>
      <c r="G83" s="40" t="str">
        <f t="shared" si="11"/>
        <v>6200-210</v>
      </c>
    </row>
    <row r="84" spans="1:7" ht="28">
      <c r="A84" s="28" t="str">
        <f t="shared" si="2"/>
        <v>6200220</v>
      </c>
      <c r="B84" s="37">
        <v>6200</v>
      </c>
      <c r="C84" s="25">
        <v>220</v>
      </c>
      <c r="D84" s="26" t="s">
        <v>11</v>
      </c>
      <c r="E84" s="38">
        <v>0</v>
      </c>
      <c r="F84" s="39"/>
      <c r="G84" s="40" t="str">
        <f t="shared" si="11"/>
        <v>6200-220</v>
      </c>
    </row>
    <row r="85" spans="1:7" ht="28">
      <c r="A85" s="28" t="str">
        <f t="shared" si="2"/>
        <v>6200230</v>
      </c>
      <c r="B85" s="37">
        <v>6200</v>
      </c>
      <c r="C85" s="25">
        <v>230</v>
      </c>
      <c r="D85" s="26" t="s">
        <v>12</v>
      </c>
      <c r="E85" s="38">
        <v>0</v>
      </c>
      <c r="F85" s="39"/>
      <c r="G85" s="40" t="str">
        <f t="shared" si="11"/>
        <v>6200-230</v>
      </c>
    </row>
    <row r="86" spans="1:7" ht="28">
      <c r="A86" s="28" t="str">
        <f t="shared" si="2"/>
        <v>6200240</v>
      </c>
      <c r="B86" s="37">
        <v>6200</v>
      </c>
      <c r="C86" s="25">
        <v>240</v>
      </c>
      <c r="D86" s="26" t="s">
        <v>13</v>
      </c>
      <c r="E86" s="38">
        <v>0</v>
      </c>
      <c r="F86" s="39"/>
      <c r="G86" s="40" t="str">
        <f t="shared" si="11"/>
        <v>6200-240</v>
      </c>
    </row>
    <row r="87" spans="1:7" ht="28">
      <c r="A87" s="28" t="str">
        <f t="shared" si="2"/>
        <v>6200250</v>
      </c>
      <c r="B87" s="37">
        <v>6200</v>
      </c>
      <c r="C87" s="25">
        <v>250</v>
      </c>
      <c r="D87" s="26" t="s">
        <v>14</v>
      </c>
      <c r="E87" s="38">
        <v>0</v>
      </c>
      <c r="F87" s="39"/>
      <c r="G87" s="40" t="str">
        <f t="shared" si="11"/>
        <v>6200-250</v>
      </c>
    </row>
    <row r="88" spans="1:7" ht="28">
      <c r="A88" s="28" t="str">
        <f t="shared" ref="A88" si="12">B88&amp;C88</f>
        <v>6200290</v>
      </c>
      <c r="B88" s="37">
        <v>6200</v>
      </c>
      <c r="C88" s="25">
        <v>290</v>
      </c>
      <c r="D88" s="26" t="s">
        <v>15</v>
      </c>
      <c r="E88" s="38">
        <v>0</v>
      </c>
      <c r="F88" s="39"/>
      <c r="G88" s="40" t="str">
        <f t="shared" ref="G88" si="13">B88&amp;"-"&amp;C88</f>
        <v>6200-290</v>
      </c>
    </row>
    <row r="89" spans="1:7" ht="34">
      <c r="A89" s="28" t="str">
        <f t="shared" si="2"/>
        <v>6200610</v>
      </c>
      <c r="B89" s="37">
        <v>6200</v>
      </c>
      <c r="C89" s="25">
        <v>610</v>
      </c>
      <c r="D89" s="26" t="s">
        <v>193</v>
      </c>
      <c r="E89" s="38">
        <v>1000</v>
      </c>
      <c r="F89" s="39" t="s">
        <v>202</v>
      </c>
      <c r="G89" s="40" t="str">
        <f t="shared" si="11"/>
        <v>6200-610</v>
      </c>
    </row>
    <row r="90" spans="1:7" ht="17">
      <c r="A90" s="28" t="str">
        <f t="shared" si="2"/>
        <v/>
      </c>
      <c r="B90" s="54"/>
      <c r="C90" s="43"/>
      <c r="D90" s="44" t="s">
        <v>25</v>
      </c>
      <c r="E90" s="45">
        <f>SUM(E78:E89)</f>
        <v>1000</v>
      </c>
      <c r="F90" s="39"/>
      <c r="G90" s="40"/>
    </row>
    <row r="91" spans="1:7" ht="98">
      <c r="A91" s="28" t="str">
        <f t="shared" si="2"/>
        <v>Function 6300 ‐ Instructional/Curriculum Development</v>
      </c>
      <c r="B91" s="55" t="s">
        <v>55</v>
      </c>
      <c r="C91" s="51"/>
      <c r="D91" s="56"/>
      <c r="E91" s="57"/>
      <c r="F91" s="39"/>
      <c r="G91" s="40"/>
    </row>
    <row r="92" spans="1:7" ht="28">
      <c r="A92" s="28" t="str">
        <f t="shared" ref="A92:A96" si="14">B92&amp;C92</f>
        <v>6300130</v>
      </c>
      <c r="B92" s="84">
        <v>6300</v>
      </c>
      <c r="C92" s="85">
        <v>130</v>
      </c>
      <c r="D92" s="86" t="s">
        <v>6</v>
      </c>
      <c r="E92" s="87">
        <v>7222</v>
      </c>
      <c r="F92" s="88" t="s">
        <v>175</v>
      </c>
      <c r="G92" s="40" t="str">
        <f t="shared" ref="G92:G96" si="15">B92&amp;"-"&amp;C92</f>
        <v>6300-130</v>
      </c>
    </row>
    <row r="93" spans="1:7" ht="28">
      <c r="A93" s="28" t="str">
        <f t="shared" si="14"/>
        <v>6300210</v>
      </c>
      <c r="B93" s="84">
        <v>6300</v>
      </c>
      <c r="C93" s="85">
        <v>210</v>
      </c>
      <c r="D93" s="86" t="s">
        <v>10</v>
      </c>
      <c r="E93" s="87">
        <v>0</v>
      </c>
      <c r="F93" s="88"/>
      <c r="G93" s="40" t="str">
        <f t="shared" si="15"/>
        <v>6300-210</v>
      </c>
    </row>
    <row r="94" spans="1:7" ht="28">
      <c r="A94" s="28" t="str">
        <f t="shared" si="14"/>
        <v>6300220</v>
      </c>
      <c r="B94" s="84">
        <v>6300</v>
      </c>
      <c r="C94" s="85">
        <v>220</v>
      </c>
      <c r="D94" s="86" t="s">
        <v>11</v>
      </c>
      <c r="E94" s="87">
        <v>552.44475</v>
      </c>
      <c r="F94" s="88" t="s">
        <v>139</v>
      </c>
      <c r="G94" s="40" t="str">
        <f t="shared" si="15"/>
        <v>6300-220</v>
      </c>
    </row>
    <row r="95" spans="1:7" ht="28">
      <c r="A95" s="28" t="str">
        <f t="shared" si="14"/>
        <v>6300230</v>
      </c>
      <c r="B95" s="84">
        <v>6300</v>
      </c>
      <c r="C95" s="85">
        <v>230</v>
      </c>
      <c r="D95" s="86" t="s">
        <v>12</v>
      </c>
      <c r="E95" s="87">
        <v>795.47159999999985</v>
      </c>
      <c r="F95" s="89" t="s">
        <v>197</v>
      </c>
      <c r="G95" s="40" t="str">
        <f t="shared" si="15"/>
        <v>6300-230</v>
      </c>
    </row>
    <row r="96" spans="1:7" ht="28">
      <c r="A96" s="28" t="str">
        <f t="shared" si="14"/>
        <v>6300240</v>
      </c>
      <c r="B96" s="84">
        <v>6300</v>
      </c>
      <c r="C96" s="85">
        <v>240</v>
      </c>
      <c r="D96" s="86" t="s">
        <v>13</v>
      </c>
      <c r="E96" s="87">
        <v>73.361512799154369</v>
      </c>
      <c r="F96" s="88" t="s">
        <v>198</v>
      </c>
      <c r="G96" s="40" t="str">
        <f t="shared" si="15"/>
        <v>6300-240</v>
      </c>
    </row>
    <row r="97" spans="1:7" ht="28">
      <c r="A97" s="28" t="str">
        <f t="shared" si="2"/>
        <v>6300250</v>
      </c>
      <c r="B97" s="84">
        <v>6300</v>
      </c>
      <c r="C97" s="85">
        <v>250</v>
      </c>
      <c r="D97" s="86" t="s">
        <v>14</v>
      </c>
      <c r="E97" s="87">
        <v>3.5539598399015473</v>
      </c>
      <c r="F97" s="88" t="s">
        <v>185</v>
      </c>
      <c r="G97" s="40" t="str">
        <f t="shared" ref="G97" si="16">B97&amp;"-"&amp;C97</f>
        <v>6300-250</v>
      </c>
    </row>
    <row r="98" spans="1:7" ht="17">
      <c r="A98" s="28" t="str">
        <f t="shared" ref="A98:A159" si="17">B98&amp;C98</f>
        <v/>
      </c>
      <c r="B98" s="54"/>
      <c r="C98" s="43"/>
      <c r="D98" s="44" t="s">
        <v>26</v>
      </c>
      <c r="E98" s="45">
        <f>SUM(E92:E97)</f>
        <v>8646.8318226390547</v>
      </c>
      <c r="F98" s="39"/>
      <c r="G98" s="40"/>
    </row>
    <row r="99" spans="1:7" ht="70">
      <c r="A99" s="28" t="str">
        <f t="shared" si="17"/>
        <v>Function 6400 ‐ Instructional Staff Training</v>
      </c>
      <c r="B99" s="55" t="s">
        <v>56</v>
      </c>
      <c r="C99" s="51"/>
      <c r="D99" s="56"/>
      <c r="E99" s="57"/>
      <c r="F99" s="39"/>
      <c r="G99" s="40"/>
    </row>
    <row r="100" spans="1:7" ht="28">
      <c r="A100" s="28" t="str">
        <f t="shared" si="17"/>
        <v>6400330</v>
      </c>
      <c r="B100" s="37">
        <v>6400</v>
      </c>
      <c r="C100" s="25">
        <v>330</v>
      </c>
      <c r="D100" s="26" t="s">
        <v>27</v>
      </c>
      <c r="E100" s="38">
        <v>0</v>
      </c>
      <c r="F100" s="39"/>
      <c r="G100" s="40" t="str">
        <f t="shared" ref="G100" si="18">B100&amp;"-"&amp;C100</f>
        <v>6400-330</v>
      </c>
    </row>
    <row r="101" spans="1:7" ht="17">
      <c r="A101" s="28" t="str">
        <f t="shared" si="17"/>
        <v/>
      </c>
      <c r="B101" s="54"/>
      <c r="C101" s="43"/>
      <c r="D101" s="44" t="s">
        <v>28</v>
      </c>
      <c r="E101" s="45">
        <f>SUM(E100)</f>
        <v>0</v>
      </c>
      <c r="F101" s="39"/>
      <c r="G101" s="40"/>
    </row>
    <row r="102" spans="1:7" ht="42">
      <c r="A102" s="28" t="str">
        <f t="shared" si="17"/>
        <v>Function 7100 ‐ Board</v>
      </c>
      <c r="B102" s="55" t="s">
        <v>29</v>
      </c>
      <c r="C102" s="51"/>
      <c r="D102" s="56"/>
      <c r="E102" s="57"/>
      <c r="F102" s="39"/>
      <c r="G102" s="40"/>
    </row>
    <row r="103" spans="1:7" ht="34">
      <c r="A103" s="28" t="str">
        <f t="shared" si="17"/>
        <v>7100311</v>
      </c>
      <c r="B103" s="84" t="s">
        <v>119</v>
      </c>
      <c r="C103" s="85" t="s">
        <v>120</v>
      </c>
      <c r="D103" s="86" t="s">
        <v>124</v>
      </c>
      <c r="E103" s="87">
        <v>11600</v>
      </c>
      <c r="F103" s="88" t="s">
        <v>209</v>
      </c>
      <c r="G103" s="40" t="str">
        <f t="shared" ref="G103:G106" si="19">B103&amp;"-"&amp;C103</f>
        <v>7100-311</v>
      </c>
    </row>
    <row r="104" spans="1:7" ht="34">
      <c r="A104" s="28" t="str">
        <f t="shared" si="17"/>
        <v>7100312</v>
      </c>
      <c r="B104" s="84" t="s">
        <v>119</v>
      </c>
      <c r="C104" s="85" t="s">
        <v>121</v>
      </c>
      <c r="D104" s="86" t="s">
        <v>125</v>
      </c>
      <c r="E104" s="87">
        <v>8450</v>
      </c>
      <c r="F104" s="88" t="s">
        <v>203</v>
      </c>
      <c r="G104" s="40" t="str">
        <f t="shared" si="19"/>
        <v>7100-312</v>
      </c>
    </row>
    <row r="105" spans="1:7" ht="34">
      <c r="A105" s="28" t="str">
        <f t="shared" si="17"/>
        <v>7100320</v>
      </c>
      <c r="B105" s="84" t="s">
        <v>119</v>
      </c>
      <c r="C105" s="85" t="s">
        <v>122</v>
      </c>
      <c r="D105" s="86" t="s">
        <v>40</v>
      </c>
      <c r="E105" s="87">
        <v>6833.8220965997598</v>
      </c>
      <c r="F105" s="88" t="s">
        <v>215</v>
      </c>
      <c r="G105" s="40" t="str">
        <f t="shared" si="19"/>
        <v>7100-320</v>
      </c>
    </row>
    <row r="106" spans="1:7" ht="34">
      <c r="A106" s="28" t="str">
        <f t="shared" si="17"/>
        <v>7100330</v>
      </c>
      <c r="B106" s="84" t="s">
        <v>119</v>
      </c>
      <c r="C106" s="85" t="s">
        <v>123</v>
      </c>
      <c r="D106" s="86" t="s">
        <v>27</v>
      </c>
      <c r="E106" s="87">
        <v>2000</v>
      </c>
      <c r="F106" s="88" t="s">
        <v>204</v>
      </c>
      <c r="G106" s="40" t="str">
        <f t="shared" si="19"/>
        <v>7100-330</v>
      </c>
    </row>
    <row r="107" spans="1:7" ht="17">
      <c r="A107" s="28" t="str">
        <f t="shared" si="17"/>
        <v/>
      </c>
      <c r="B107" s="54"/>
      <c r="C107" s="43"/>
      <c r="D107" s="44" t="s">
        <v>30</v>
      </c>
      <c r="E107" s="45">
        <f>SUM(E103:E106)</f>
        <v>28883.822096599761</v>
      </c>
      <c r="F107" s="39"/>
      <c r="G107" s="40"/>
    </row>
    <row r="108" spans="1:7" ht="84">
      <c r="A108" s="28" t="str">
        <f t="shared" si="17"/>
        <v>Function 7200 ‐ General / District Administration</v>
      </c>
      <c r="B108" s="55" t="s">
        <v>57</v>
      </c>
      <c r="C108" s="51"/>
      <c r="D108" s="56"/>
      <c r="E108" s="57"/>
      <c r="F108" s="39"/>
      <c r="G108" s="40"/>
    </row>
    <row r="109" spans="1:7" ht="28">
      <c r="A109" s="28" t="str">
        <f t="shared" si="17"/>
        <v>7200310</v>
      </c>
      <c r="B109" s="37">
        <v>7200</v>
      </c>
      <c r="C109" s="25">
        <v>310</v>
      </c>
      <c r="D109" s="86" t="s">
        <v>143</v>
      </c>
      <c r="E109" s="87">
        <v>16676.46</v>
      </c>
      <c r="F109" s="88" t="s">
        <v>195</v>
      </c>
      <c r="G109" s="40" t="str">
        <f t="shared" ref="G109" si="20">B109&amp;"-"&amp;C109</f>
        <v>7200-310</v>
      </c>
    </row>
    <row r="110" spans="1:7" ht="17">
      <c r="A110" s="28" t="str">
        <f t="shared" si="17"/>
        <v/>
      </c>
      <c r="B110" s="54"/>
      <c r="C110" s="43"/>
      <c r="D110" s="44" t="s">
        <v>32</v>
      </c>
      <c r="E110" s="45">
        <f>SUM(E109)</f>
        <v>16676.46</v>
      </c>
      <c r="F110" s="39"/>
      <c r="G110" s="40"/>
    </row>
    <row r="111" spans="1:7" ht="70">
      <c r="A111" s="28" t="str">
        <f t="shared" si="17"/>
        <v>Function 7300 ‐ School Administration</v>
      </c>
      <c r="B111" s="55" t="s">
        <v>58</v>
      </c>
      <c r="C111" s="51"/>
      <c r="D111" s="56"/>
      <c r="E111" s="57"/>
      <c r="F111" s="39"/>
      <c r="G111" s="40"/>
    </row>
    <row r="112" spans="1:7" ht="28">
      <c r="A112" s="28" t="str">
        <f t="shared" si="17"/>
        <v>7300110</v>
      </c>
      <c r="B112" s="84">
        <v>7300</v>
      </c>
      <c r="C112" s="85">
        <v>110</v>
      </c>
      <c r="D112" s="86" t="s">
        <v>4</v>
      </c>
      <c r="E112" s="87">
        <v>14999</v>
      </c>
      <c r="F112" s="88" t="s">
        <v>175</v>
      </c>
      <c r="G112" s="40" t="str">
        <f t="shared" ref="G112:G131" si="21">B112&amp;"-"&amp;C112</f>
        <v>7300-110</v>
      </c>
    </row>
    <row r="113" spans="1:7" ht="28">
      <c r="A113" s="28" t="str">
        <f t="shared" si="17"/>
        <v>7300160</v>
      </c>
      <c r="B113" s="84">
        <v>7300</v>
      </c>
      <c r="C113" s="85">
        <v>160</v>
      </c>
      <c r="D113" s="86" t="s">
        <v>99</v>
      </c>
      <c r="E113" s="87">
        <v>5546</v>
      </c>
      <c r="F113" s="88" t="s">
        <v>175</v>
      </c>
      <c r="G113" s="40" t="str">
        <f t="shared" si="21"/>
        <v>7300-160</v>
      </c>
    </row>
    <row r="114" spans="1:7" ht="28">
      <c r="A114" s="28" t="str">
        <f t="shared" si="17"/>
        <v>7300210</v>
      </c>
      <c r="B114" s="84">
        <v>7300</v>
      </c>
      <c r="C114" s="85">
        <v>210</v>
      </c>
      <c r="D114" s="86" t="s">
        <v>10</v>
      </c>
      <c r="E114" s="87">
        <v>0</v>
      </c>
      <c r="F114" s="88"/>
      <c r="G114" s="40" t="str">
        <f t="shared" si="21"/>
        <v>7300-210</v>
      </c>
    </row>
    <row r="115" spans="1:7" ht="28">
      <c r="A115" s="28" t="str">
        <f t="shared" si="17"/>
        <v>7300220</v>
      </c>
      <c r="B115" s="84">
        <v>7300</v>
      </c>
      <c r="C115" s="85">
        <v>220</v>
      </c>
      <c r="D115" s="86" t="s">
        <v>11</v>
      </c>
      <c r="E115" s="87">
        <v>1571.662818</v>
      </c>
      <c r="F115" s="88" t="s">
        <v>139</v>
      </c>
      <c r="G115" s="40" t="str">
        <f t="shared" si="21"/>
        <v>7300-220</v>
      </c>
    </row>
    <row r="116" spans="1:7" ht="28">
      <c r="A116" s="28" t="str">
        <f t="shared" si="17"/>
        <v>7300230</v>
      </c>
      <c r="B116" s="84">
        <v>7300</v>
      </c>
      <c r="C116" s="85">
        <v>230</v>
      </c>
      <c r="D116" s="86" t="s">
        <v>12</v>
      </c>
      <c r="E116" s="87">
        <v>3181.8863999999994</v>
      </c>
      <c r="F116" s="89" t="s">
        <v>197</v>
      </c>
      <c r="G116" s="40" t="str">
        <f t="shared" si="21"/>
        <v>7300-230</v>
      </c>
    </row>
    <row r="117" spans="1:7" ht="28">
      <c r="A117" s="28" t="str">
        <f t="shared" si="17"/>
        <v>7300240</v>
      </c>
      <c r="B117" s="84">
        <v>7300</v>
      </c>
      <c r="C117" s="85">
        <v>240</v>
      </c>
      <c r="D117" s="86" t="s">
        <v>13</v>
      </c>
      <c r="E117" s="87">
        <v>208.70786072030194</v>
      </c>
      <c r="F117" s="88" t="s">
        <v>198</v>
      </c>
      <c r="G117" s="40" t="str">
        <f t="shared" si="21"/>
        <v>7300-240</v>
      </c>
    </row>
    <row r="118" spans="1:7" ht="28">
      <c r="A118" s="28" t="str">
        <f t="shared" si="17"/>
        <v>7300250</v>
      </c>
      <c r="B118" s="84">
        <v>7300</v>
      </c>
      <c r="C118" s="85">
        <v>250</v>
      </c>
      <c r="D118" s="86" t="s">
        <v>14</v>
      </c>
      <c r="E118" s="87">
        <v>14.215839359606189</v>
      </c>
      <c r="F118" s="88" t="s">
        <v>185</v>
      </c>
      <c r="G118" s="40" t="str">
        <f t="shared" si="21"/>
        <v>7300-250</v>
      </c>
    </row>
    <row r="119" spans="1:7" ht="28">
      <c r="A119" s="28" t="str">
        <f t="shared" si="17"/>
        <v>7300310</v>
      </c>
      <c r="B119" s="84">
        <v>7300</v>
      </c>
      <c r="C119" s="85">
        <v>310</v>
      </c>
      <c r="D119" s="86" t="s">
        <v>44</v>
      </c>
      <c r="E119" s="87">
        <v>0</v>
      </c>
      <c r="F119" s="88"/>
      <c r="G119" s="40" t="str">
        <f t="shared" si="21"/>
        <v>7300-310</v>
      </c>
    </row>
    <row r="120" spans="1:7" ht="34">
      <c r="A120" s="28" t="str">
        <f t="shared" si="17"/>
        <v>7300330</v>
      </c>
      <c r="B120" s="84">
        <v>7300</v>
      </c>
      <c r="C120" s="85">
        <v>330</v>
      </c>
      <c r="D120" s="86" t="s">
        <v>27</v>
      </c>
      <c r="E120" s="87">
        <v>1000</v>
      </c>
      <c r="F120" s="88" t="s">
        <v>205</v>
      </c>
      <c r="G120" s="40" t="str">
        <f t="shared" si="21"/>
        <v>7300-330</v>
      </c>
    </row>
    <row r="121" spans="1:7" ht="28">
      <c r="A121" s="28" t="str">
        <f t="shared" si="17"/>
        <v>7300370</v>
      </c>
      <c r="B121" s="84">
        <v>7300</v>
      </c>
      <c r="C121" s="85">
        <v>370</v>
      </c>
      <c r="D121" s="86" t="s">
        <v>126</v>
      </c>
      <c r="E121" s="87">
        <v>84.03409756097561</v>
      </c>
      <c r="F121" s="88" t="s">
        <v>210</v>
      </c>
      <c r="G121" s="40" t="str">
        <f t="shared" si="21"/>
        <v>7300-370</v>
      </c>
    </row>
    <row r="122" spans="1:7" ht="28">
      <c r="A122" s="28" t="str">
        <f t="shared" si="17"/>
        <v>7300510</v>
      </c>
      <c r="B122" s="84">
        <v>7300</v>
      </c>
      <c r="C122" s="85">
        <v>510</v>
      </c>
      <c r="D122" s="86" t="s">
        <v>17</v>
      </c>
      <c r="E122" s="87">
        <v>4078.0764146341457</v>
      </c>
      <c r="F122" s="88" t="s">
        <v>222</v>
      </c>
      <c r="G122" s="40" t="str">
        <f t="shared" si="21"/>
        <v>7300-510</v>
      </c>
    </row>
    <row r="123" spans="1:7" ht="28">
      <c r="A123" s="28" t="str">
        <f t="shared" si="17"/>
        <v>7300590</v>
      </c>
      <c r="B123" s="84">
        <v>7300</v>
      </c>
      <c r="C123" s="85">
        <v>590</v>
      </c>
      <c r="D123" s="86" t="s">
        <v>127</v>
      </c>
      <c r="E123" s="87">
        <v>0</v>
      </c>
      <c r="F123" s="88"/>
      <c r="G123" s="40" t="str">
        <f t="shared" si="21"/>
        <v>7300-590</v>
      </c>
    </row>
    <row r="124" spans="1:7" ht="34">
      <c r="A124" s="28" t="str">
        <f t="shared" si="17"/>
        <v>7300641</v>
      </c>
      <c r="B124" s="37">
        <v>7300</v>
      </c>
      <c r="C124" s="25">
        <v>641</v>
      </c>
      <c r="D124" s="26" t="s">
        <v>19</v>
      </c>
      <c r="E124" s="38">
        <v>897.88466073545317</v>
      </c>
      <c r="F124" s="39" t="s">
        <v>226</v>
      </c>
      <c r="G124" s="40" t="str">
        <f t="shared" si="21"/>
        <v>7300-641</v>
      </c>
    </row>
    <row r="125" spans="1:7" ht="28">
      <c r="A125" s="28" t="str">
        <f t="shared" si="17"/>
        <v>7300642</v>
      </c>
      <c r="B125" s="37">
        <v>7300</v>
      </c>
      <c r="C125" s="25">
        <v>642</v>
      </c>
      <c r="D125" s="26" t="s">
        <v>141</v>
      </c>
      <c r="E125" s="38">
        <v>0</v>
      </c>
      <c r="F125" s="39"/>
      <c r="G125" s="40" t="str">
        <f t="shared" si="21"/>
        <v>7300-642</v>
      </c>
    </row>
    <row r="126" spans="1:7" ht="34">
      <c r="A126" s="28" t="str">
        <f t="shared" si="17"/>
        <v>7300643</v>
      </c>
      <c r="B126" s="37">
        <v>7300</v>
      </c>
      <c r="C126" s="25">
        <v>643</v>
      </c>
      <c r="D126" s="26" t="s">
        <v>118</v>
      </c>
      <c r="E126" s="38">
        <v>993.34676120242261</v>
      </c>
      <c r="F126" s="39" t="s">
        <v>226</v>
      </c>
      <c r="G126" s="40" t="str">
        <f>B126&amp;"-"&amp;C126</f>
        <v>7300-643</v>
      </c>
    </row>
    <row r="127" spans="1:7" ht="28">
      <c r="A127" s="28" t="str">
        <f t="shared" si="17"/>
        <v>7300644</v>
      </c>
      <c r="B127" s="37">
        <v>7300</v>
      </c>
      <c r="C127" s="25">
        <v>644</v>
      </c>
      <c r="D127" s="26" t="s">
        <v>144</v>
      </c>
      <c r="E127" s="38">
        <v>0</v>
      </c>
      <c r="F127" s="39"/>
      <c r="G127" s="40" t="str">
        <f t="shared" si="21"/>
        <v>7300-644</v>
      </c>
    </row>
    <row r="128" spans="1:7" ht="28">
      <c r="A128" s="28" t="str">
        <f t="shared" si="17"/>
        <v>7300690</v>
      </c>
      <c r="B128" s="37">
        <v>7300</v>
      </c>
      <c r="C128" s="25">
        <v>690</v>
      </c>
      <c r="D128" s="26" t="s">
        <v>33</v>
      </c>
      <c r="E128" s="38">
        <v>0</v>
      </c>
      <c r="F128" s="39"/>
      <c r="G128" s="40" t="str">
        <f t="shared" si="21"/>
        <v>7300-690</v>
      </c>
    </row>
    <row r="129" spans="1:7" ht="28">
      <c r="A129" s="28" t="str">
        <f t="shared" si="17"/>
        <v>7300730</v>
      </c>
      <c r="B129" s="37">
        <v>7300</v>
      </c>
      <c r="C129" s="25">
        <v>730</v>
      </c>
      <c r="D129" s="26" t="s">
        <v>31</v>
      </c>
      <c r="E129" s="38">
        <v>4533.4391707317072</v>
      </c>
      <c r="F129" s="39" t="s">
        <v>223</v>
      </c>
      <c r="G129" s="40" t="str">
        <f t="shared" si="21"/>
        <v>7300-730</v>
      </c>
    </row>
    <row r="130" spans="1:7" ht="28">
      <c r="A130" s="28" t="str">
        <f t="shared" si="17"/>
        <v>7300750</v>
      </c>
      <c r="B130" s="37">
        <v>7300</v>
      </c>
      <c r="C130" s="25">
        <v>750</v>
      </c>
      <c r="D130" s="26" t="s">
        <v>34</v>
      </c>
      <c r="E130" s="38">
        <v>0</v>
      </c>
      <c r="F130" s="39"/>
      <c r="G130" s="40" t="str">
        <f t="shared" si="21"/>
        <v>7300-750</v>
      </c>
    </row>
    <row r="131" spans="1:7" ht="28">
      <c r="A131" s="28" t="str">
        <f t="shared" si="17"/>
        <v>7300790</v>
      </c>
      <c r="B131" s="37">
        <v>7300</v>
      </c>
      <c r="C131" s="25">
        <v>790</v>
      </c>
      <c r="D131" s="26" t="s">
        <v>35</v>
      </c>
      <c r="E131" s="38">
        <v>16475</v>
      </c>
      <c r="F131" s="72" t="s">
        <v>211</v>
      </c>
      <c r="G131" s="40" t="str">
        <f t="shared" si="21"/>
        <v>7300-790</v>
      </c>
    </row>
    <row r="132" spans="1:7" ht="17">
      <c r="A132" s="28" t="str">
        <f t="shared" si="17"/>
        <v/>
      </c>
      <c r="B132" s="37"/>
      <c r="C132" s="43"/>
      <c r="D132" s="44" t="s">
        <v>36</v>
      </c>
      <c r="E132" s="45">
        <f>SUM(E112:E131)</f>
        <v>53583.254022944609</v>
      </c>
      <c r="F132" s="39"/>
      <c r="G132" s="40"/>
    </row>
    <row r="133" spans="1:7" ht="70">
      <c r="A133" s="28" t="str">
        <f t="shared" si="17"/>
        <v>Function 7400 ‐ Facilities Acquisition</v>
      </c>
      <c r="B133" s="58" t="s">
        <v>48</v>
      </c>
      <c r="C133" s="51"/>
      <c r="D133" s="56"/>
      <c r="E133" s="57"/>
      <c r="F133" s="39"/>
      <c r="G133" s="40"/>
    </row>
    <row r="134" spans="1:7" ht="28">
      <c r="A134" s="28" t="str">
        <f t="shared" si="17"/>
        <v>7400630</v>
      </c>
      <c r="B134" s="37">
        <v>7400</v>
      </c>
      <c r="C134" s="25">
        <v>630</v>
      </c>
      <c r="D134" s="26" t="s">
        <v>129</v>
      </c>
      <c r="E134" s="38">
        <v>0</v>
      </c>
      <c r="F134" s="39"/>
      <c r="G134" s="40" t="str">
        <f t="shared" ref="G134" si="22">B134&amp;"-"&amp;C134</f>
        <v>7400-630</v>
      </c>
    </row>
    <row r="135" spans="1:7" ht="17">
      <c r="A135" s="28" t="str">
        <f t="shared" si="17"/>
        <v/>
      </c>
      <c r="B135" s="59"/>
      <c r="C135" s="60"/>
      <c r="D135" s="44" t="s">
        <v>128</v>
      </c>
      <c r="E135" s="45">
        <f>SUM(E134:E134)</f>
        <v>0</v>
      </c>
      <c r="F135" s="39"/>
      <c r="G135" s="40"/>
    </row>
    <row r="136" spans="1:7" ht="56">
      <c r="A136" s="28" t="str">
        <f t="shared" si="17"/>
        <v>Function 7500 ‐ Fiscal Services</v>
      </c>
      <c r="B136" s="55" t="s">
        <v>50</v>
      </c>
      <c r="C136" s="51"/>
      <c r="D136" s="56"/>
      <c r="E136" s="57"/>
      <c r="F136" s="39"/>
      <c r="G136" s="40"/>
    </row>
    <row r="137" spans="1:7" ht="28">
      <c r="A137" s="28" t="str">
        <f t="shared" si="17"/>
        <v>7500310</v>
      </c>
      <c r="B137" s="37">
        <v>7500</v>
      </c>
      <c r="C137" s="25" t="s">
        <v>145</v>
      </c>
      <c r="D137" s="26" t="s">
        <v>149</v>
      </c>
      <c r="E137" s="38">
        <v>0</v>
      </c>
      <c r="F137" s="39"/>
      <c r="G137" s="40" t="str">
        <f t="shared" ref="G137:G141" si="23">B137&amp;"-"&amp;C137</f>
        <v>7500-310</v>
      </c>
    </row>
    <row r="138" spans="1:7" ht="17">
      <c r="A138" s="28" t="str">
        <f t="shared" si="17"/>
        <v>7500961</v>
      </c>
      <c r="B138" s="37">
        <v>7500</v>
      </c>
      <c r="C138" s="25">
        <v>961</v>
      </c>
      <c r="D138" s="26" t="s">
        <v>177</v>
      </c>
      <c r="E138" s="38">
        <v>0</v>
      </c>
      <c r="F138" s="39"/>
      <c r="G138" s="40"/>
    </row>
    <row r="139" spans="1:7" ht="28">
      <c r="A139" s="28" t="str">
        <f t="shared" si="17"/>
        <v>7500692</v>
      </c>
      <c r="B139" s="37">
        <v>7500</v>
      </c>
      <c r="C139" s="25" t="s">
        <v>146</v>
      </c>
      <c r="D139" s="26" t="s">
        <v>150</v>
      </c>
      <c r="E139" s="38">
        <v>0</v>
      </c>
      <c r="F139" s="39"/>
      <c r="G139" s="40" t="str">
        <f t="shared" si="23"/>
        <v>7500-692</v>
      </c>
    </row>
    <row r="140" spans="1:7" ht="28">
      <c r="A140" s="28" t="str">
        <f t="shared" si="17"/>
        <v>7500730</v>
      </c>
      <c r="B140" s="37">
        <v>7500</v>
      </c>
      <c r="C140" s="25" t="s">
        <v>147</v>
      </c>
      <c r="D140" s="26" t="s">
        <v>151</v>
      </c>
      <c r="E140" s="38">
        <v>0</v>
      </c>
      <c r="F140" s="39"/>
      <c r="G140" s="40" t="str">
        <f t="shared" si="23"/>
        <v>7500-730</v>
      </c>
    </row>
    <row r="141" spans="1:7" ht="28">
      <c r="A141" s="28" t="str">
        <f t="shared" si="17"/>
        <v>7500731</v>
      </c>
      <c r="B141" s="37">
        <v>7500</v>
      </c>
      <c r="C141" s="25" t="s">
        <v>148</v>
      </c>
      <c r="D141" s="26" t="s">
        <v>130</v>
      </c>
      <c r="E141" s="38">
        <v>13897.050000000001</v>
      </c>
      <c r="F141" s="73" t="s">
        <v>212</v>
      </c>
      <c r="G141" s="40" t="str">
        <f t="shared" si="23"/>
        <v>7500-731</v>
      </c>
    </row>
    <row r="142" spans="1:7" ht="17">
      <c r="A142" s="28" t="str">
        <f t="shared" si="17"/>
        <v>7500732</v>
      </c>
      <c r="B142" s="61">
        <v>7500</v>
      </c>
      <c r="C142" s="25">
        <v>732</v>
      </c>
      <c r="D142" s="26" t="s">
        <v>176</v>
      </c>
      <c r="E142" s="38">
        <v>0</v>
      </c>
      <c r="F142" s="39"/>
      <c r="G142" s="40"/>
    </row>
    <row r="143" spans="1:7" ht="17">
      <c r="A143" s="28" t="str">
        <f t="shared" si="17"/>
        <v/>
      </c>
      <c r="B143" s="54"/>
      <c r="C143" s="43"/>
      <c r="D143" s="44" t="s">
        <v>37</v>
      </c>
      <c r="E143" s="45">
        <f>SUM(E137:E142)</f>
        <v>13897.050000000001</v>
      </c>
      <c r="F143" s="39"/>
      <c r="G143" s="40"/>
    </row>
    <row r="144" spans="1:7" ht="56">
      <c r="A144" s="28" t="str">
        <f t="shared" si="17"/>
        <v>Function 7600 ‐ Food Services</v>
      </c>
      <c r="B144" s="58" t="s">
        <v>49</v>
      </c>
      <c r="C144" s="51"/>
      <c r="D144" s="56"/>
      <c r="E144" s="57"/>
      <c r="F144" s="39"/>
      <c r="G144" s="40"/>
    </row>
    <row r="145" spans="1:7" ht="28">
      <c r="A145" s="28" t="str">
        <f t="shared" si="17"/>
        <v>7600160</v>
      </c>
      <c r="B145" s="37">
        <v>7600</v>
      </c>
      <c r="C145" s="25">
        <v>160</v>
      </c>
      <c r="D145" s="86" t="s">
        <v>100</v>
      </c>
      <c r="E145" s="87">
        <v>17271</v>
      </c>
      <c r="F145" s="88" t="s">
        <v>175</v>
      </c>
      <c r="G145" s="40" t="str">
        <f t="shared" ref="G145:G156" si="24">B145&amp;"-"&amp;C145</f>
        <v>7600-160</v>
      </c>
    </row>
    <row r="146" spans="1:7" ht="28">
      <c r="A146" s="28" t="str">
        <f t="shared" si="17"/>
        <v>7600210</v>
      </c>
      <c r="B146" s="37">
        <v>7600</v>
      </c>
      <c r="C146" s="25">
        <v>210</v>
      </c>
      <c r="D146" s="86" t="s">
        <v>10</v>
      </c>
      <c r="E146" s="87">
        <v>0</v>
      </c>
      <c r="F146" s="88"/>
      <c r="G146" s="40" t="str">
        <f t="shared" si="24"/>
        <v>7600-210</v>
      </c>
    </row>
    <row r="147" spans="1:7" ht="28">
      <c r="A147" s="28" t="str">
        <f t="shared" si="17"/>
        <v>7600220</v>
      </c>
      <c r="B147" s="37">
        <v>7600</v>
      </c>
      <c r="C147" s="25">
        <v>220</v>
      </c>
      <c r="D147" s="86" t="s">
        <v>11</v>
      </c>
      <c r="E147" s="87">
        <v>1321.2314999999999</v>
      </c>
      <c r="F147" s="88" t="s">
        <v>139</v>
      </c>
      <c r="G147" s="40" t="str">
        <f t="shared" si="24"/>
        <v>7600-220</v>
      </c>
    </row>
    <row r="148" spans="1:7" ht="28">
      <c r="A148" s="28" t="str">
        <f t="shared" si="17"/>
        <v>7600230</v>
      </c>
      <c r="B148" s="37">
        <v>7600</v>
      </c>
      <c r="C148" s="25">
        <v>230</v>
      </c>
      <c r="D148" s="86" t="s">
        <v>12</v>
      </c>
      <c r="E148" s="87">
        <v>0</v>
      </c>
      <c r="F148" s="89"/>
      <c r="G148" s="40" t="str">
        <f t="shared" si="24"/>
        <v>7600-230</v>
      </c>
    </row>
    <row r="149" spans="1:7" ht="28">
      <c r="A149" s="28" t="str">
        <f t="shared" si="17"/>
        <v>7600240</v>
      </c>
      <c r="B149" s="37">
        <v>7600</v>
      </c>
      <c r="C149" s="25">
        <v>240</v>
      </c>
      <c r="D149" s="86" t="s">
        <v>13</v>
      </c>
      <c r="E149" s="87">
        <v>175.452009631544</v>
      </c>
      <c r="F149" s="88" t="s">
        <v>198</v>
      </c>
      <c r="G149" s="40" t="str">
        <f t="shared" si="24"/>
        <v>7600-240</v>
      </c>
    </row>
    <row r="150" spans="1:7" ht="28">
      <c r="A150" s="28" t="str">
        <f t="shared" si="17"/>
        <v>7600250</v>
      </c>
      <c r="B150" s="37">
        <v>7600</v>
      </c>
      <c r="C150" s="25">
        <v>250</v>
      </c>
      <c r="D150" s="86" t="s">
        <v>14</v>
      </c>
      <c r="E150" s="87">
        <v>32.308725817286792</v>
      </c>
      <c r="F150" s="88" t="s">
        <v>185</v>
      </c>
      <c r="G150" s="40" t="str">
        <f t="shared" si="24"/>
        <v>7600-250</v>
      </c>
    </row>
    <row r="151" spans="1:7" ht="28">
      <c r="A151" s="28" t="str">
        <f t="shared" si="17"/>
        <v>7600290</v>
      </c>
      <c r="B151" s="37">
        <v>7600</v>
      </c>
      <c r="C151" s="25">
        <v>290</v>
      </c>
      <c r="D151" s="86" t="s">
        <v>15</v>
      </c>
      <c r="E151" s="87">
        <v>0</v>
      </c>
      <c r="F151" s="88"/>
      <c r="G151" s="40" t="str">
        <f t="shared" si="24"/>
        <v>7600-290</v>
      </c>
    </row>
    <row r="152" spans="1:7" ht="28">
      <c r="A152" s="28" t="str">
        <f t="shared" si="17"/>
        <v>7600310</v>
      </c>
      <c r="B152" s="37">
        <v>7600</v>
      </c>
      <c r="C152" s="25">
        <v>310</v>
      </c>
      <c r="D152" s="86" t="s">
        <v>131</v>
      </c>
      <c r="E152" s="87">
        <v>0</v>
      </c>
      <c r="F152" s="88"/>
      <c r="G152" s="40" t="str">
        <f t="shared" si="24"/>
        <v>7600-310</v>
      </c>
    </row>
    <row r="153" spans="1:7" ht="28">
      <c r="A153" s="28" t="str">
        <f t="shared" si="17"/>
        <v>7600570</v>
      </c>
      <c r="B153" s="37">
        <v>7600</v>
      </c>
      <c r="C153" s="25">
        <v>570</v>
      </c>
      <c r="D153" s="86" t="s">
        <v>38</v>
      </c>
      <c r="E153" s="87">
        <v>30888</v>
      </c>
      <c r="F153" s="90" t="s">
        <v>213</v>
      </c>
      <c r="G153" s="40" t="str">
        <f t="shared" si="24"/>
        <v>7600-570</v>
      </c>
    </row>
    <row r="154" spans="1:7" ht="28">
      <c r="A154" s="28" t="str">
        <f t="shared" si="17"/>
        <v>7600411</v>
      </c>
      <c r="B154" s="37">
        <v>7600</v>
      </c>
      <c r="C154" s="25">
        <v>411</v>
      </c>
      <c r="D154" s="86" t="s">
        <v>182</v>
      </c>
      <c r="E154" s="87">
        <v>0</v>
      </c>
      <c r="F154" s="88"/>
      <c r="G154" s="40" t="str">
        <f t="shared" si="24"/>
        <v>7600-411</v>
      </c>
    </row>
    <row r="155" spans="1:7" ht="28">
      <c r="A155" s="28" t="str">
        <f t="shared" si="17"/>
        <v>7600590</v>
      </c>
      <c r="B155" s="37">
        <v>7600</v>
      </c>
      <c r="C155" s="25">
        <v>590</v>
      </c>
      <c r="D155" s="86" t="s">
        <v>127</v>
      </c>
      <c r="E155" s="87">
        <v>0</v>
      </c>
      <c r="F155" s="88"/>
      <c r="G155" s="40" t="str">
        <f t="shared" ref="G155" si="25">B155&amp;"-"&amp;C155</f>
        <v>7600-590</v>
      </c>
    </row>
    <row r="156" spans="1:7" ht="34">
      <c r="A156" s="28" t="str">
        <f t="shared" si="17"/>
        <v>7600730</v>
      </c>
      <c r="B156" s="37">
        <v>7600</v>
      </c>
      <c r="C156" s="25">
        <v>730</v>
      </c>
      <c r="D156" s="86" t="s">
        <v>31</v>
      </c>
      <c r="E156" s="87">
        <v>110</v>
      </c>
      <c r="F156" s="88" t="s">
        <v>220</v>
      </c>
      <c r="G156" s="40" t="str">
        <f t="shared" si="24"/>
        <v>7600-730</v>
      </c>
    </row>
    <row r="157" spans="1:7" ht="17">
      <c r="A157" s="28" t="str">
        <f t="shared" si="17"/>
        <v/>
      </c>
      <c r="B157" s="54"/>
      <c r="C157" s="43"/>
      <c r="D157" s="44" t="s">
        <v>39</v>
      </c>
      <c r="E157" s="45">
        <f>SUM(E145:E156)</f>
        <v>49797.99223544883</v>
      </c>
      <c r="F157" s="39"/>
      <c r="G157" s="40"/>
    </row>
    <row r="158" spans="1:7" ht="56">
      <c r="A158" s="28" t="str">
        <f t="shared" si="17"/>
        <v>Function 7700 ‐ Central Services</v>
      </c>
      <c r="B158" s="58" t="s">
        <v>132</v>
      </c>
      <c r="C158" s="51"/>
      <c r="D158" s="56"/>
      <c r="E158" s="57"/>
      <c r="F158" s="39"/>
      <c r="G158" s="40"/>
    </row>
    <row r="159" spans="1:7" ht="28">
      <c r="A159" s="28" t="str">
        <f t="shared" si="17"/>
        <v>7700311</v>
      </c>
      <c r="B159" s="37">
        <v>7700</v>
      </c>
      <c r="C159" s="25">
        <v>311</v>
      </c>
      <c r="D159" s="26" t="s">
        <v>152</v>
      </c>
      <c r="E159" s="38">
        <v>0</v>
      </c>
      <c r="F159" s="39"/>
      <c r="G159" s="40" t="str">
        <f t="shared" ref="G159:G160" si="26">B159&amp;"-"&amp;C159</f>
        <v>7700-311</v>
      </c>
    </row>
    <row r="160" spans="1:7" ht="68">
      <c r="A160" s="28" t="str">
        <f t="shared" ref="A160:A201" si="27">B160&amp;C160</f>
        <v>7700312</v>
      </c>
      <c r="B160" s="37">
        <v>7700</v>
      </c>
      <c r="C160" s="25">
        <v>312</v>
      </c>
      <c r="D160" s="86" t="s">
        <v>134</v>
      </c>
      <c r="E160" s="87">
        <v>20000</v>
      </c>
      <c r="F160" s="88" t="s">
        <v>206</v>
      </c>
      <c r="G160" s="40" t="str">
        <f t="shared" si="26"/>
        <v>7700-312</v>
      </c>
    </row>
    <row r="161" spans="1:7" ht="17">
      <c r="A161" s="28" t="str">
        <f t="shared" si="27"/>
        <v/>
      </c>
      <c r="B161" s="54"/>
      <c r="C161" s="63"/>
      <c r="D161" s="44" t="s">
        <v>133</v>
      </c>
      <c r="E161" s="45">
        <f>SUM(E159:E160)</f>
        <v>20000</v>
      </c>
      <c r="F161" s="39"/>
      <c r="G161" s="40"/>
    </row>
    <row r="162" spans="1:7" ht="70">
      <c r="A162" s="28" t="str">
        <f t="shared" si="27"/>
        <v>Function 7900 ‐ Operation of Plant</v>
      </c>
      <c r="B162" s="58" t="s">
        <v>51</v>
      </c>
      <c r="C162" s="51"/>
      <c r="D162" s="56"/>
      <c r="E162" s="57"/>
      <c r="F162" s="39"/>
      <c r="G162" s="40"/>
    </row>
    <row r="163" spans="1:7" ht="28">
      <c r="A163" s="28" t="str">
        <f t="shared" si="27"/>
        <v>7900160</v>
      </c>
      <c r="B163" s="37">
        <v>7900</v>
      </c>
      <c r="C163" s="25">
        <v>160</v>
      </c>
      <c r="D163" s="86" t="s">
        <v>9</v>
      </c>
      <c r="E163" s="87">
        <v>44108.72</v>
      </c>
      <c r="F163" s="88" t="s">
        <v>175</v>
      </c>
      <c r="G163" s="40" t="str">
        <f t="shared" ref="G163:G188" si="28">B163&amp;"-"&amp;C163</f>
        <v>7900-160</v>
      </c>
    </row>
    <row r="164" spans="1:7" ht="28">
      <c r="A164" s="28" t="str">
        <f t="shared" si="27"/>
        <v>7900210</v>
      </c>
      <c r="B164" s="37">
        <v>7900</v>
      </c>
      <c r="C164" s="25">
        <v>210</v>
      </c>
      <c r="D164" s="86" t="s">
        <v>10</v>
      </c>
      <c r="E164" s="87">
        <v>0</v>
      </c>
      <c r="F164" s="88"/>
      <c r="G164" s="40" t="str">
        <f t="shared" si="28"/>
        <v>7900-210</v>
      </c>
    </row>
    <row r="165" spans="1:7" ht="28">
      <c r="A165" s="28" t="str">
        <f t="shared" si="27"/>
        <v>7900220</v>
      </c>
      <c r="B165" s="37">
        <v>7900</v>
      </c>
      <c r="C165" s="25">
        <v>220</v>
      </c>
      <c r="D165" s="86" t="s">
        <v>11</v>
      </c>
      <c r="E165" s="87">
        <v>3374.3170799999998</v>
      </c>
      <c r="F165" s="88" t="s">
        <v>139</v>
      </c>
      <c r="G165" s="40" t="str">
        <f t="shared" si="28"/>
        <v>7900-220</v>
      </c>
    </row>
    <row r="166" spans="1:7" ht="28">
      <c r="A166" s="28" t="str">
        <f t="shared" si="27"/>
        <v>7900230</v>
      </c>
      <c r="B166" s="37">
        <v>7900</v>
      </c>
      <c r="C166" s="25">
        <v>230</v>
      </c>
      <c r="D166" s="86" t="s">
        <v>12</v>
      </c>
      <c r="E166" s="87">
        <v>0</v>
      </c>
      <c r="F166" s="89"/>
      <c r="G166" s="40" t="str">
        <f t="shared" si="28"/>
        <v>7900-230</v>
      </c>
    </row>
    <row r="167" spans="1:7" ht="28">
      <c r="A167" s="28" t="str">
        <f t="shared" si="27"/>
        <v>7900240</v>
      </c>
      <c r="B167" s="37">
        <v>7900</v>
      </c>
      <c r="C167" s="25">
        <v>240</v>
      </c>
      <c r="D167" s="86" t="s">
        <v>13</v>
      </c>
      <c r="E167" s="87">
        <v>448.09006810694683</v>
      </c>
      <c r="F167" s="88" t="s">
        <v>198</v>
      </c>
      <c r="G167" s="40" t="str">
        <f t="shared" si="28"/>
        <v>7900-240</v>
      </c>
    </row>
    <row r="168" spans="1:7" ht="28">
      <c r="A168" s="28" t="str">
        <f t="shared" si="27"/>
        <v>7900250</v>
      </c>
      <c r="B168" s="37">
        <v>7900</v>
      </c>
      <c r="C168" s="25">
        <v>250</v>
      </c>
      <c r="D168" s="86" t="s">
        <v>14</v>
      </c>
      <c r="E168" s="87">
        <v>42.970605336991433</v>
      </c>
      <c r="F168" s="88" t="s">
        <v>185</v>
      </c>
      <c r="G168" s="40" t="str">
        <f t="shared" si="28"/>
        <v>7900-250</v>
      </c>
    </row>
    <row r="169" spans="1:7" ht="28">
      <c r="A169" s="28" t="str">
        <f t="shared" si="27"/>
        <v>7900290</v>
      </c>
      <c r="B169" s="37">
        <v>7900</v>
      </c>
      <c r="C169" s="25">
        <v>290</v>
      </c>
      <c r="D169" s="86" t="s">
        <v>15</v>
      </c>
      <c r="E169" s="87">
        <v>0</v>
      </c>
      <c r="F169" s="88"/>
      <c r="G169" s="40" t="str">
        <f t="shared" si="28"/>
        <v>7900-290</v>
      </c>
    </row>
    <row r="170" spans="1:7" ht="34">
      <c r="A170" s="28" t="str">
        <f t="shared" si="27"/>
        <v>7900310</v>
      </c>
      <c r="B170" s="37">
        <v>7900</v>
      </c>
      <c r="C170" s="25">
        <v>310</v>
      </c>
      <c r="D170" s="86" t="s">
        <v>16</v>
      </c>
      <c r="E170" s="87">
        <v>4650.1217400000005</v>
      </c>
      <c r="F170" s="88" t="s">
        <v>221</v>
      </c>
      <c r="G170" s="40" t="str">
        <f>B170&amp;"-"&amp;C170</f>
        <v>7900-310</v>
      </c>
    </row>
    <row r="171" spans="1:7" ht="34">
      <c r="A171" s="28" t="str">
        <f t="shared" si="27"/>
        <v>7900320</v>
      </c>
      <c r="B171" s="37">
        <v>7900</v>
      </c>
      <c r="C171" s="25">
        <v>320</v>
      </c>
      <c r="D171" s="86" t="s">
        <v>40</v>
      </c>
      <c r="E171" s="87">
        <v>3114.5431145431126</v>
      </c>
      <c r="F171" s="88" t="s">
        <v>215</v>
      </c>
      <c r="G171" s="40" t="str">
        <f t="shared" si="28"/>
        <v>7900-320</v>
      </c>
    </row>
    <row r="172" spans="1:7" ht="28">
      <c r="A172" s="28" t="str">
        <f t="shared" si="27"/>
        <v>7900330</v>
      </c>
      <c r="B172" s="37">
        <v>7900</v>
      </c>
      <c r="C172" s="25">
        <v>330</v>
      </c>
      <c r="D172" s="26" t="s">
        <v>27</v>
      </c>
      <c r="E172" s="38">
        <v>0</v>
      </c>
      <c r="F172" s="39"/>
      <c r="G172" s="40" t="str">
        <f t="shared" si="28"/>
        <v>7900-330</v>
      </c>
    </row>
    <row r="173" spans="1:7" ht="28">
      <c r="A173" s="28" t="str">
        <f t="shared" si="27"/>
        <v>7900350</v>
      </c>
      <c r="B173" s="37">
        <v>7900</v>
      </c>
      <c r="C173" s="25">
        <v>350</v>
      </c>
      <c r="D173" s="26" t="s">
        <v>41</v>
      </c>
      <c r="E173" s="38">
        <v>923.97690000000011</v>
      </c>
      <c r="F173" s="39" t="s">
        <v>218</v>
      </c>
      <c r="G173" s="40" t="str">
        <f t="shared" si="28"/>
        <v>7900-350</v>
      </c>
    </row>
    <row r="174" spans="1:7" ht="28">
      <c r="A174" s="28" t="str">
        <f t="shared" si="27"/>
        <v>7900353</v>
      </c>
      <c r="B174" s="37">
        <v>7900</v>
      </c>
      <c r="C174" s="25">
        <v>353</v>
      </c>
      <c r="D174" s="26" t="s">
        <v>183</v>
      </c>
      <c r="E174" s="38">
        <v>1170.8400000000001</v>
      </c>
      <c r="F174" s="39" t="s">
        <v>219</v>
      </c>
      <c r="G174" s="40" t="str">
        <f>B174&amp;"-"&amp;C174</f>
        <v>7900-353</v>
      </c>
    </row>
    <row r="175" spans="1:7" ht="28">
      <c r="A175" s="28" t="str">
        <f t="shared" si="27"/>
        <v>7900351</v>
      </c>
      <c r="B175" s="37">
        <v>7900</v>
      </c>
      <c r="C175" s="25">
        <v>351</v>
      </c>
      <c r="D175" s="26" t="s">
        <v>166</v>
      </c>
      <c r="E175" s="38">
        <v>0</v>
      </c>
      <c r="F175" s="39"/>
      <c r="G175" s="40" t="str">
        <f t="shared" si="28"/>
        <v>7900-351</v>
      </c>
    </row>
    <row r="176" spans="1:7" ht="28">
      <c r="A176" s="28" t="str">
        <f t="shared" si="27"/>
        <v>7900352</v>
      </c>
      <c r="B176" s="37">
        <v>7900</v>
      </c>
      <c r="C176" s="25">
        <v>352</v>
      </c>
      <c r="D176" s="26" t="s">
        <v>159</v>
      </c>
      <c r="E176" s="38">
        <v>0</v>
      </c>
      <c r="F176" s="39"/>
      <c r="G176" s="40" t="str">
        <f t="shared" si="28"/>
        <v>7900-352</v>
      </c>
    </row>
    <row r="177" spans="1:7" ht="34">
      <c r="A177" s="28" t="str">
        <f t="shared" si="27"/>
        <v>7900354</v>
      </c>
      <c r="B177" s="37">
        <v>7900</v>
      </c>
      <c r="C177" s="25">
        <v>354</v>
      </c>
      <c r="D177" s="26" t="s">
        <v>135</v>
      </c>
      <c r="E177" s="38">
        <v>6600</v>
      </c>
      <c r="F177" s="39" t="s">
        <v>216</v>
      </c>
      <c r="G177" s="40" t="str">
        <f t="shared" si="28"/>
        <v>7900-354</v>
      </c>
    </row>
    <row r="178" spans="1:7" ht="28">
      <c r="A178" s="28" t="str">
        <f t="shared" si="27"/>
        <v>7900360</v>
      </c>
      <c r="B178" s="37">
        <v>7900</v>
      </c>
      <c r="C178" s="25">
        <v>360</v>
      </c>
      <c r="D178" s="26" t="s">
        <v>65</v>
      </c>
      <c r="E178" s="38">
        <v>42900</v>
      </c>
      <c r="F178" s="39" t="s">
        <v>214</v>
      </c>
      <c r="G178" s="40" t="str">
        <f t="shared" si="28"/>
        <v>7900-360</v>
      </c>
    </row>
    <row r="179" spans="1:7" ht="28">
      <c r="A179" s="28" t="str">
        <f t="shared" si="27"/>
        <v>7900363</v>
      </c>
      <c r="B179" s="37">
        <v>7900</v>
      </c>
      <c r="C179" s="25">
        <v>363</v>
      </c>
      <c r="D179" s="26" t="s">
        <v>192</v>
      </c>
      <c r="E179" s="38">
        <v>0</v>
      </c>
      <c r="F179" s="39"/>
      <c r="G179" s="40" t="str">
        <f>B179&amp;"-"&amp;C179</f>
        <v>7900-363</v>
      </c>
    </row>
    <row r="180" spans="1:7" ht="28">
      <c r="A180" s="28" t="str">
        <f t="shared" si="27"/>
        <v>7900370</v>
      </c>
      <c r="B180" s="37">
        <v>7900</v>
      </c>
      <c r="C180" s="25">
        <v>370</v>
      </c>
      <c r="D180" s="26" t="s">
        <v>42</v>
      </c>
      <c r="E180" s="38">
        <v>0</v>
      </c>
      <c r="F180" s="39"/>
      <c r="G180" s="40" t="str">
        <f t="shared" si="28"/>
        <v>7900-370</v>
      </c>
    </row>
    <row r="181" spans="1:7" ht="28">
      <c r="A181" s="28" t="str">
        <f t="shared" si="27"/>
        <v>7900801</v>
      </c>
      <c r="B181" s="37">
        <v>7900</v>
      </c>
      <c r="C181" s="25">
        <v>801</v>
      </c>
      <c r="D181" s="26" t="s">
        <v>178</v>
      </c>
      <c r="E181" s="38">
        <v>0</v>
      </c>
      <c r="F181" s="39"/>
      <c r="G181" s="40" t="str">
        <f>B181&amp;"-"&amp;C181</f>
        <v>7900-801</v>
      </c>
    </row>
    <row r="182" spans="1:7" ht="28">
      <c r="A182" s="28" t="str">
        <f t="shared" si="27"/>
        <v>7900380</v>
      </c>
      <c r="B182" s="37">
        <v>7900</v>
      </c>
      <c r="C182" s="25">
        <v>380</v>
      </c>
      <c r="D182" s="26" t="s">
        <v>43</v>
      </c>
      <c r="E182" s="38">
        <v>0</v>
      </c>
      <c r="F182" s="39"/>
      <c r="G182" s="40" t="str">
        <f t="shared" si="28"/>
        <v>7900-380</v>
      </c>
    </row>
    <row r="183" spans="1:7" ht="34">
      <c r="A183" s="28" t="str">
        <f t="shared" si="27"/>
        <v>7900390</v>
      </c>
      <c r="B183" s="37">
        <v>7900</v>
      </c>
      <c r="C183" s="25">
        <v>390</v>
      </c>
      <c r="D183" s="26" t="s">
        <v>44</v>
      </c>
      <c r="E183" s="38">
        <v>2647.223780487805</v>
      </c>
      <c r="F183" s="39" t="s">
        <v>216</v>
      </c>
      <c r="G183" s="40" t="str">
        <f t="shared" si="28"/>
        <v>7900-390</v>
      </c>
    </row>
    <row r="184" spans="1:7" ht="51">
      <c r="A184" s="28" t="str">
        <f t="shared" si="27"/>
        <v>7900430</v>
      </c>
      <c r="B184" s="37">
        <v>7900</v>
      </c>
      <c r="C184" s="25">
        <v>430</v>
      </c>
      <c r="D184" s="26" t="s">
        <v>101</v>
      </c>
      <c r="E184" s="38">
        <v>6757.3688546341473</v>
      </c>
      <c r="F184" s="39" t="s">
        <v>217</v>
      </c>
      <c r="G184" s="40" t="str">
        <f>B184&amp;"-"&amp;C184</f>
        <v>7900-430</v>
      </c>
    </row>
    <row r="185" spans="1:7" ht="28">
      <c r="A185" s="28" t="str">
        <f t="shared" si="27"/>
        <v>7900510</v>
      </c>
      <c r="B185" s="37">
        <v>7900</v>
      </c>
      <c r="C185" s="25">
        <v>510</v>
      </c>
      <c r="D185" s="26" t="s">
        <v>17</v>
      </c>
      <c r="E185" s="38">
        <v>0</v>
      </c>
      <c r="F185" s="39"/>
      <c r="G185" s="40" t="str">
        <f>B185&amp;"-"&amp;C185</f>
        <v>7900-510</v>
      </c>
    </row>
    <row r="186" spans="1:7" ht="28">
      <c r="A186" s="28" t="str">
        <f t="shared" si="27"/>
        <v>7900411</v>
      </c>
      <c r="B186" s="37">
        <v>7900</v>
      </c>
      <c r="C186" s="25">
        <v>411</v>
      </c>
      <c r="D186" s="26" t="s">
        <v>180</v>
      </c>
      <c r="E186" s="38">
        <v>0</v>
      </c>
      <c r="F186" s="39"/>
      <c r="G186" s="40" t="str">
        <f t="shared" si="28"/>
        <v>7900-411</v>
      </c>
    </row>
    <row r="187" spans="1:7" ht="28">
      <c r="A187" s="28" t="str">
        <f t="shared" si="27"/>
        <v>7900421</v>
      </c>
      <c r="B187" s="37">
        <v>7900</v>
      </c>
      <c r="C187" s="25">
        <v>421</v>
      </c>
      <c r="D187" s="26" t="s">
        <v>181</v>
      </c>
      <c r="E187" s="38">
        <v>0</v>
      </c>
      <c r="F187" s="39"/>
      <c r="G187" s="40" t="str">
        <f t="shared" si="28"/>
        <v>7900-421</v>
      </c>
    </row>
    <row r="188" spans="1:7" ht="28">
      <c r="A188" s="28" t="str">
        <f t="shared" si="27"/>
        <v>7900730</v>
      </c>
      <c r="B188" s="37">
        <v>7900</v>
      </c>
      <c r="C188" s="25">
        <v>730</v>
      </c>
      <c r="D188" s="26" t="s">
        <v>31</v>
      </c>
      <c r="E188" s="38">
        <v>0</v>
      </c>
      <c r="F188" s="39"/>
      <c r="G188" s="40" t="str">
        <f t="shared" si="28"/>
        <v>7900-730</v>
      </c>
    </row>
    <row r="189" spans="1:7" ht="17">
      <c r="A189" s="28" t="str">
        <f t="shared" si="27"/>
        <v/>
      </c>
      <c r="B189" s="54"/>
      <c r="C189" s="43"/>
      <c r="D189" s="44" t="s">
        <v>45</v>
      </c>
      <c r="E189" s="45">
        <f>SUM(E163:E188)</f>
        <v>116738.17214310901</v>
      </c>
      <c r="F189" s="39"/>
      <c r="G189" s="40"/>
    </row>
    <row r="190" spans="1:7" ht="70">
      <c r="A190" s="28" t="str">
        <f t="shared" si="27"/>
        <v>Function 8200 ‐ admin tech Services</v>
      </c>
      <c r="B190" s="58" t="s">
        <v>136</v>
      </c>
      <c r="C190" s="51"/>
      <c r="D190" s="56"/>
      <c r="E190" s="57"/>
      <c r="F190" s="39"/>
      <c r="G190" s="40"/>
    </row>
    <row r="191" spans="1:7" ht="28">
      <c r="A191" s="28" t="str">
        <f t="shared" si="27"/>
        <v>8200350</v>
      </c>
      <c r="B191" s="37" t="s">
        <v>153</v>
      </c>
      <c r="C191" s="25" t="s">
        <v>154</v>
      </c>
      <c r="D191" s="64" t="s">
        <v>157</v>
      </c>
      <c r="E191" s="38">
        <f>400+638</f>
        <v>1038</v>
      </c>
      <c r="F191" s="39" t="s">
        <v>225</v>
      </c>
      <c r="G191" s="40" t="str">
        <f t="shared" ref="G191:G193" si="29">B191&amp;"-"&amp;C191</f>
        <v>8200-350</v>
      </c>
    </row>
    <row r="192" spans="1:7" ht="28">
      <c r="A192" s="28" t="str">
        <f t="shared" si="27"/>
        <v>8200390</v>
      </c>
      <c r="B192" s="37" t="s">
        <v>153</v>
      </c>
      <c r="C192" s="25" t="s">
        <v>155</v>
      </c>
      <c r="D192" s="64" t="s">
        <v>44</v>
      </c>
      <c r="E192" s="38">
        <v>1802.9268292682927</v>
      </c>
      <c r="F192" s="39" t="s">
        <v>208</v>
      </c>
      <c r="G192" s="40" t="str">
        <f t="shared" si="29"/>
        <v>8200-390</v>
      </c>
    </row>
    <row r="193" spans="1:7" ht="28">
      <c r="A193" s="28" t="str">
        <f t="shared" si="27"/>
        <v>8200630</v>
      </c>
      <c r="B193" s="37" t="s">
        <v>153</v>
      </c>
      <c r="C193" s="25" t="s">
        <v>156</v>
      </c>
      <c r="D193" s="64" t="s">
        <v>158</v>
      </c>
      <c r="E193" s="38">
        <v>0</v>
      </c>
      <c r="F193" s="39"/>
      <c r="G193" s="40" t="str">
        <f t="shared" si="29"/>
        <v>8200-630</v>
      </c>
    </row>
    <row r="194" spans="1:7" ht="17">
      <c r="A194" s="28" t="str">
        <f t="shared" si="27"/>
        <v>8200643</v>
      </c>
      <c r="B194" s="37" t="s">
        <v>153</v>
      </c>
      <c r="C194" s="25">
        <v>643</v>
      </c>
      <c r="D194" s="64" t="s">
        <v>186</v>
      </c>
      <c r="E194" s="38">
        <v>0</v>
      </c>
      <c r="F194" s="39"/>
      <c r="G194" s="40"/>
    </row>
    <row r="195" spans="1:7" ht="17">
      <c r="A195" s="28" t="str">
        <f t="shared" si="27"/>
        <v>8200300</v>
      </c>
      <c r="B195" s="37" t="s">
        <v>153</v>
      </c>
      <c r="C195" s="25">
        <v>300</v>
      </c>
      <c r="D195" s="64" t="s">
        <v>179</v>
      </c>
      <c r="E195" s="38">
        <v>0</v>
      </c>
      <c r="F195" s="39"/>
      <c r="G195" s="40"/>
    </row>
    <row r="196" spans="1:7" ht="17">
      <c r="A196" s="28" t="str">
        <f t="shared" si="27"/>
        <v/>
      </c>
      <c r="B196" s="37"/>
      <c r="C196" s="43"/>
      <c r="D196" s="44" t="s">
        <v>137</v>
      </c>
      <c r="E196" s="45">
        <f>SUM(E191:E195)</f>
        <v>2840.9268292682927</v>
      </c>
      <c r="F196" s="39"/>
      <c r="G196" s="40"/>
    </row>
    <row r="197" spans="1:7" ht="70">
      <c r="A197" s="28" t="str">
        <f t="shared" si="27"/>
        <v>Function 9100 ‐ Community Services</v>
      </c>
      <c r="B197" s="58" t="s">
        <v>161</v>
      </c>
      <c r="C197" s="51"/>
      <c r="D197" s="56"/>
      <c r="E197" s="57"/>
      <c r="F197" s="39"/>
      <c r="G197" s="40"/>
    </row>
    <row r="198" spans="1:7" ht="28">
      <c r="A198" s="28" t="str">
        <f t="shared" si="27"/>
        <v>9100160</v>
      </c>
      <c r="B198" s="37">
        <v>9100</v>
      </c>
      <c r="C198" s="43" t="s">
        <v>162</v>
      </c>
      <c r="D198" s="91" t="s">
        <v>167</v>
      </c>
      <c r="E198" s="87">
        <v>16362</v>
      </c>
      <c r="F198" s="88" t="s">
        <v>175</v>
      </c>
      <c r="G198" s="40" t="str">
        <f t="shared" ref="G198:G201" si="30">B198&amp;"-"&amp;C198</f>
        <v>9100-160</v>
      </c>
    </row>
    <row r="199" spans="1:7" ht="28">
      <c r="A199" s="28" t="str">
        <f t="shared" si="27"/>
        <v>9100220</v>
      </c>
      <c r="B199" s="37">
        <v>9100</v>
      </c>
      <c r="C199" s="43" t="s">
        <v>163</v>
      </c>
      <c r="D199" s="91" t="s">
        <v>11</v>
      </c>
      <c r="E199" s="87">
        <v>1252</v>
      </c>
      <c r="F199" s="88" t="s">
        <v>139</v>
      </c>
      <c r="G199" s="40" t="str">
        <f t="shared" si="30"/>
        <v>9100-220</v>
      </c>
    </row>
    <row r="200" spans="1:7" ht="28">
      <c r="A200" s="28" t="str">
        <f t="shared" si="27"/>
        <v>9100240</v>
      </c>
      <c r="B200" s="37">
        <v>9100</v>
      </c>
      <c r="C200" s="43" t="s">
        <v>164</v>
      </c>
      <c r="D200" s="86" t="s">
        <v>13</v>
      </c>
      <c r="E200" s="87">
        <v>166</v>
      </c>
      <c r="F200" s="88" t="s">
        <v>198</v>
      </c>
      <c r="G200" s="40" t="str">
        <f t="shared" si="30"/>
        <v>9100-240</v>
      </c>
    </row>
    <row r="201" spans="1:7" ht="28">
      <c r="A201" s="28" t="str">
        <f t="shared" si="27"/>
        <v>9100250</v>
      </c>
      <c r="B201" s="37">
        <v>9100</v>
      </c>
      <c r="C201" s="43" t="s">
        <v>165</v>
      </c>
      <c r="D201" s="86" t="s">
        <v>14</v>
      </c>
      <c r="E201" s="87">
        <v>31</v>
      </c>
      <c r="F201" s="88" t="s">
        <v>185</v>
      </c>
      <c r="G201" s="40" t="str">
        <f t="shared" si="30"/>
        <v>9100-250</v>
      </c>
    </row>
    <row r="202" spans="1:7" ht="17">
      <c r="B202" s="37"/>
      <c r="C202" s="43"/>
      <c r="D202" s="44" t="s">
        <v>160</v>
      </c>
      <c r="E202" s="45">
        <f>SUM(E198:E201)</f>
        <v>17811</v>
      </c>
      <c r="F202" s="39"/>
      <c r="G202" s="40"/>
    </row>
    <row r="203" spans="1:7" ht="16">
      <c r="B203" s="37"/>
      <c r="C203" s="65"/>
      <c r="D203" s="66"/>
      <c r="E203" s="67"/>
      <c r="F203" s="39"/>
      <c r="G203" s="40"/>
    </row>
    <row r="204" spans="1:7" ht="17">
      <c r="B204" s="37"/>
      <c r="C204" s="68"/>
      <c r="D204" s="44" t="s">
        <v>63</v>
      </c>
      <c r="E204" s="45">
        <f>E49+E63+E76+E90+E98+E101+E107+E110+E132+E143+E157+E189+E196+E135+E161+E202</f>
        <v>558927.45913509745</v>
      </c>
      <c r="F204" s="39"/>
      <c r="G204" s="40"/>
    </row>
    <row r="205" spans="1:7" ht="17">
      <c r="B205" s="37"/>
      <c r="C205" s="68"/>
      <c r="D205" s="44" t="s">
        <v>64</v>
      </c>
      <c r="E205" s="45">
        <f>E21-E204</f>
        <v>65571.969163039234</v>
      </c>
      <c r="F205" s="39"/>
      <c r="G205" s="40"/>
    </row>
    <row r="206" spans="1:7" ht="16">
      <c r="B206" s="37"/>
      <c r="C206" s="43"/>
      <c r="D206" s="26"/>
      <c r="E206" s="69"/>
      <c r="F206" s="39"/>
      <c r="G206" s="40"/>
    </row>
    <row r="207" spans="1:7" ht="17">
      <c r="B207" s="37"/>
      <c r="C207" s="68"/>
      <c r="D207" s="44" t="s">
        <v>190</v>
      </c>
      <c r="E207" s="45">
        <v>0</v>
      </c>
      <c r="F207" s="39"/>
      <c r="G207" s="40"/>
    </row>
    <row r="208" spans="1:7" ht="17">
      <c r="B208" s="37"/>
      <c r="C208" s="68"/>
      <c r="D208" s="44" t="s">
        <v>46</v>
      </c>
      <c r="E208" s="45">
        <f>E205</f>
        <v>65571.969163039234</v>
      </c>
      <c r="F208" s="39"/>
      <c r="G208" s="40"/>
    </row>
    <row r="209" spans="2:7" ht="17">
      <c r="B209" s="37"/>
      <c r="C209" s="68"/>
      <c r="D209" s="44" t="s">
        <v>47</v>
      </c>
      <c r="E209" s="45">
        <f>E207+E208</f>
        <v>65571.969163039234</v>
      </c>
      <c r="F209" s="39"/>
      <c r="G209" s="40"/>
    </row>
    <row r="213" spans="2:7">
      <c r="E213" s="82"/>
      <c r="F213" s="81"/>
    </row>
    <row r="214" spans="2:7">
      <c r="E214" s="82"/>
    </row>
  </sheetData>
  <autoFilter ref="B24:G209" xr:uid="{00000000-0001-0000-0000-000000000000}"/>
  <mergeCells count="3">
    <mergeCell ref="B1:F1"/>
    <mergeCell ref="D4:F4"/>
    <mergeCell ref="B2: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zoomScale="140" zoomScaleNormal="140" workbookViewId="0">
      <selection activeCell="B15" sqref="B15"/>
    </sheetView>
  </sheetViews>
  <sheetFormatPr baseColWidth="10" defaultColWidth="12" defaultRowHeight="13"/>
  <cols>
    <col min="1" max="1" width="33" customWidth="1"/>
    <col min="2" max="2" width="14.59765625" style="103" customWidth="1"/>
    <col min="3" max="3" width="12" style="11"/>
    <col min="4" max="4" width="16.3984375" style="97" customWidth="1"/>
    <col min="5" max="5" width="34.19921875" customWidth="1"/>
  </cols>
  <sheetData>
    <row r="1" spans="1:5" ht="18">
      <c r="A1" s="109" t="s">
        <v>189</v>
      </c>
      <c r="B1" s="109"/>
      <c r="C1" s="109"/>
      <c r="D1" s="109"/>
      <c r="E1" s="109"/>
    </row>
    <row r="2" spans="1:5">
      <c r="A2" s="110" t="s">
        <v>71</v>
      </c>
      <c r="B2" s="110"/>
      <c r="C2" s="110"/>
      <c r="D2" s="110"/>
      <c r="E2" s="110"/>
    </row>
    <row r="3" spans="1:5">
      <c r="A3" s="111" t="s">
        <v>97</v>
      </c>
      <c r="B3" s="112"/>
      <c r="C3" s="112"/>
      <c r="D3" s="112"/>
      <c r="E3" s="112"/>
    </row>
    <row r="4" spans="1:5" s="1" customFormat="1" ht="17">
      <c r="A4" s="3" t="s">
        <v>66</v>
      </c>
      <c r="B4" s="98" t="s">
        <v>60</v>
      </c>
      <c r="C4" s="10" t="s">
        <v>69</v>
      </c>
      <c r="D4" s="92" t="s">
        <v>70</v>
      </c>
      <c r="E4" s="3" t="s">
        <v>78</v>
      </c>
    </row>
    <row r="5" spans="1:5" s="2" customFormat="1" ht="14">
      <c r="A5" s="4" t="s">
        <v>72</v>
      </c>
      <c r="B5" s="99"/>
      <c r="C5" s="9"/>
      <c r="D5" s="93"/>
      <c r="E5" s="5"/>
    </row>
    <row r="6" spans="1:5" s="2" customFormat="1" ht="14">
      <c r="A6" s="6" t="s">
        <v>68</v>
      </c>
      <c r="B6" s="100">
        <f>57352+1431</f>
        <v>58783</v>
      </c>
      <c r="C6" s="104">
        <v>2</v>
      </c>
      <c r="D6" s="94">
        <f>B6*C6</f>
        <v>117566</v>
      </c>
      <c r="E6" s="6" t="s">
        <v>73</v>
      </c>
    </row>
    <row r="7" spans="1:5" s="2" customFormat="1" ht="14">
      <c r="A7" s="6" t="s">
        <v>68</v>
      </c>
      <c r="B7" s="100"/>
      <c r="C7" s="104"/>
      <c r="D7" s="94">
        <f t="shared" ref="D7:D8" si="0">B7*C7</f>
        <v>0</v>
      </c>
      <c r="E7" s="6" t="s">
        <v>73</v>
      </c>
    </row>
    <row r="8" spans="1:5" s="2" customFormat="1" ht="14">
      <c r="A8" s="13" t="s">
        <v>96</v>
      </c>
      <c r="B8" s="100">
        <v>0</v>
      </c>
      <c r="C8" s="104">
        <v>0</v>
      </c>
      <c r="D8" s="94">
        <f t="shared" si="0"/>
        <v>0</v>
      </c>
      <c r="E8" s="6" t="s">
        <v>73</v>
      </c>
    </row>
    <row r="9" spans="1:5" s="2" customFormat="1" ht="14">
      <c r="A9" s="7" t="s">
        <v>75</v>
      </c>
      <c r="B9" s="100"/>
      <c r="C9" s="104"/>
      <c r="D9" s="94"/>
      <c r="E9" s="6"/>
    </row>
    <row r="10" spans="1:5" s="2" customFormat="1" ht="14">
      <c r="A10" s="6" t="s">
        <v>74</v>
      </c>
      <c r="B10" s="100">
        <v>3341</v>
      </c>
      <c r="C10" s="104"/>
      <c r="D10" s="94">
        <v>3341</v>
      </c>
      <c r="E10" s="6" t="s">
        <v>73</v>
      </c>
    </row>
    <row r="11" spans="1:5" s="2" customFormat="1">
      <c r="A11" s="6"/>
      <c r="B11" s="100"/>
      <c r="C11" s="104"/>
      <c r="D11" s="94"/>
      <c r="E11" s="6"/>
    </row>
    <row r="12" spans="1:5" s="2" customFormat="1" ht="14">
      <c r="A12" s="7" t="s">
        <v>6</v>
      </c>
      <c r="B12" s="100"/>
      <c r="C12" s="104"/>
      <c r="D12" s="94"/>
      <c r="E12" s="6"/>
    </row>
    <row r="13" spans="1:5" s="2" customFormat="1" ht="14">
      <c r="A13" s="6" t="s">
        <v>94</v>
      </c>
      <c r="B13" s="100">
        <v>57352</v>
      </c>
      <c r="C13" s="104">
        <v>0.3</v>
      </c>
      <c r="D13" s="94">
        <f t="shared" ref="D13:D16" si="1">B13*C13</f>
        <v>17205.599999999999</v>
      </c>
      <c r="E13" s="6" t="s">
        <v>95</v>
      </c>
    </row>
    <row r="14" spans="1:5" s="2" customFormat="1">
      <c r="A14" s="6"/>
      <c r="B14" s="100"/>
      <c r="C14" s="104"/>
      <c r="D14" s="94"/>
      <c r="E14" s="6"/>
    </row>
    <row r="15" spans="1:5" s="2" customFormat="1" ht="14">
      <c r="A15" s="7" t="s">
        <v>8</v>
      </c>
      <c r="B15" s="100"/>
      <c r="C15" s="104"/>
      <c r="D15" s="94"/>
      <c r="E15" s="6"/>
    </row>
    <row r="16" spans="1:5" s="2" customFormat="1" ht="28">
      <c r="A16" s="6" t="s">
        <v>231</v>
      </c>
      <c r="B16" s="100">
        <v>65654.545454545456</v>
      </c>
      <c r="C16" s="104">
        <v>0.11</v>
      </c>
      <c r="D16" s="94">
        <f t="shared" si="1"/>
        <v>7222</v>
      </c>
      <c r="E16" s="6" t="s">
        <v>73</v>
      </c>
    </row>
    <row r="17" spans="1:5" s="2" customFormat="1">
      <c r="A17" s="6"/>
      <c r="B17" s="100"/>
      <c r="C17" s="104"/>
      <c r="D17" s="94"/>
      <c r="E17" s="6"/>
    </row>
    <row r="18" spans="1:5" s="2" customFormat="1">
      <c r="A18" s="6"/>
      <c r="B18" s="100"/>
      <c r="C18" s="104"/>
      <c r="D18" s="94"/>
      <c r="E18" s="6"/>
    </row>
    <row r="19" spans="1:5" s="2" customFormat="1" ht="14">
      <c r="A19" s="7" t="s">
        <v>67</v>
      </c>
      <c r="B19" s="100"/>
      <c r="C19" s="104"/>
      <c r="D19" s="94"/>
      <c r="E19" s="6"/>
    </row>
    <row r="20" spans="1:5" s="2" customFormat="1" ht="14">
      <c r="A20" s="6" t="s">
        <v>79</v>
      </c>
      <c r="B20" s="100">
        <v>90900</v>
      </c>
      <c r="C20" s="104">
        <v>0.11</v>
      </c>
      <c r="D20" s="94">
        <f>B20*C20</f>
        <v>9999</v>
      </c>
      <c r="E20" s="6" t="s">
        <v>67</v>
      </c>
    </row>
    <row r="21" spans="1:5" s="2" customFormat="1" ht="14">
      <c r="A21" s="6" t="s">
        <v>80</v>
      </c>
      <c r="B21" s="100"/>
      <c r="C21" s="104"/>
      <c r="D21" s="94">
        <f t="shared" ref="D21" si="2">B21*C21</f>
        <v>0</v>
      </c>
      <c r="E21" s="6" t="s">
        <v>67</v>
      </c>
    </row>
    <row r="22" spans="1:5" s="2" customFormat="1" ht="14">
      <c r="A22" s="6" t="s">
        <v>81</v>
      </c>
      <c r="B22" s="100">
        <v>45454.545454545456</v>
      </c>
      <c r="C22" s="104">
        <v>0.11</v>
      </c>
      <c r="D22" s="94">
        <f t="shared" ref="D22:D28" si="3">B22*C22</f>
        <v>5000</v>
      </c>
      <c r="E22" s="6" t="s">
        <v>67</v>
      </c>
    </row>
    <row r="23" spans="1:5" s="2" customFormat="1" ht="14">
      <c r="A23" s="6" t="s">
        <v>82</v>
      </c>
      <c r="B23" s="100"/>
      <c r="C23" s="104"/>
      <c r="D23" s="94">
        <f t="shared" si="3"/>
        <v>0</v>
      </c>
      <c r="E23" s="6" t="s">
        <v>67</v>
      </c>
    </row>
    <row r="24" spans="1:5" s="2" customFormat="1" ht="14">
      <c r="A24" s="6" t="s">
        <v>83</v>
      </c>
      <c r="B24" s="100"/>
      <c r="C24" s="104"/>
      <c r="D24" s="94">
        <f t="shared" si="3"/>
        <v>0</v>
      </c>
      <c r="E24" s="6" t="s">
        <v>67</v>
      </c>
    </row>
    <row r="25" spans="1:5" s="2" customFormat="1" ht="14">
      <c r="A25" s="6" t="s">
        <v>84</v>
      </c>
      <c r="B25" s="100"/>
      <c r="C25" s="104"/>
      <c r="D25" s="94">
        <f t="shared" si="3"/>
        <v>0</v>
      </c>
      <c r="E25" s="6" t="s">
        <v>67</v>
      </c>
    </row>
    <row r="26" spans="1:5" s="2" customFormat="1" ht="14">
      <c r="A26" s="6" t="s">
        <v>85</v>
      </c>
      <c r="B26" s="100">
        <v>31509.090909090904</v>
      </c>
      <c r="C26" s="104">
        <v>0.11</v>
      </c>
      <c r="D26" s="94">
        <f t="shared" si="3"/>
        <v>3465.9999999999995</v>
      </c>
      <c r="E26" s="6" t="s">
        <v>67</v>
      </c>
    </row>
    <row r="27" spans="1:5" s="2" customFormat="1" ht="14">
      <c r="A27" s="6" t="s">
        <v>187</v>
      </c>
      <c r="B27" s="100">
        <v>18909.090909090912</v>
      </c>
      <c r="C27" s="104">
        <v>0.11</v>
      </c>
      <c r="D27" s="94">
        <f t="shared" si="3"/>
        <v>2080.0000000000005</v>
      </c>
      <c r="E27" s="6" t="s">
        <v>67</v>
      </c>
    </row>
    <row r="28" spans="1:5" s="2" customFormat="1" ht="28">
      <c r="A28" s="6" t="s">
        <v>86</v>
      </c>
      <c r="B28" s="100"/>
      <c r="C28" s="104"/>
      <c r="D28" s="94">
        <f t="shared" si="3"/>
        <v>0</v>
      </c>
      <c r="E28" s="6" t="s">
        <v>67</v>
      </c>
    </row>
    <row r="29" spans="1:5" s="2" customFormat="1">
      <c r="A29" s="6"/>
      <c r="B29" s="101"/>
      <c r="C29" s="105"/>
      <c r="D29" s="95"/>
      <c r="E29" s="6"/>
    </row>
    <row r="30" spans="1:5" s="2" customFormat="1" ht="14">
      <c r="A30" s="7" t="s">
        <v>9</v>
      </c>
      <c r="B30" s="100"/>
      <c r="C30" s="104"/>
      <c r="D30" s="94"/>
      <c r="E30" s="6"/>
    </row>
    <row r="31" spans="1:5" s="2" customFormat="1" ht="14">
      <c r="A31" s="6" t="s">
        <v>87</v>
      </c>
      <c r="B31" s="100"/>
      <c r="C31" s="104"/>
      <c r="D31" s="94">
        <f t="shared" ref="D31" si="4">B31*C31</f>
        <v>0</v>
      </c>
      <c r="E31" s="6" t="s">
        <v>98</v>
      </c>
    </row>
    <row r="32" spans="1:5" s="2" customFormat="1" ht="14">
      <c r="A32" s="6" t="s">
        <v>88</v>
      </c>
      <c r="B32" s="100">
        <v>63027.272727272728</v>
      </c>
      <c r="C32" s="104">
        <v>0.11</v>
      </c>
      <c r="D32" s="94">
        <f t="shared" ref="D32:D34" si="5">B32*C32</f>
        <v>6933</v>
      </c>
      <c r="E32" s="6" t="s">
        <v>77</v>
      </c>
    </row>
    <row r="33" spans="1:5" s="2" customFormat="1" ht="14">
      <c r="A33" s="6" t="s">
        <v>89</v>
      </c>
      <c r="B33" s="100"/>
      <c r="C33" s="104"/>
      <c r="D33" s="94">
        <f t="shared" si="5"/>
        <v>0</v>
      </c>
      <c r="E33" s="6" t="s">
        <v>77</v>
      </c>
    </row>
    <row r="34" spans="1:5" s="2" customFormat="1" ht="14">
      <c r="A34" s="6" t="s">
        <v>90</v>
      </c>
      <c r="B34" s="100"/>
      <c r="C34" s="104"/>
      <c r="D34" s="94">
        <f t="shared" si="5"/>
        <v>0</v>
      </c>
      <c r="E34" s="6" t="s">
        <v>77</v>
      </c>
    </row>
    <row r="35" spans="1:5" s="2" customFormat="1" ht="14">
      <c r="A35" s="6" t="s">
        <v>91</v>
      </c>
      <c r="B35" s="100"/>
      <c r="C35" s="104"/>
      <c r="D35" s="94">
        <f t="shared" ref="D35:D36" si="6">B35*C35</f>
        <v>0</v>
      </c>
      <c r="E35" s="6" t="s">
        <v>92</v>
      </c>
    </row>
    <row r="36" spans="1:5" s="2" customFormat="1" ht="14">
      <c r="A36" s="6" t="s">
        <v>188</v>
      </c>
      <c r="B36" s="100">
        <v>73527.272727272721</v>
      </c>
      <c r="C36" s="104">
        <v>0.11</v>
      </c>
      <c r="D36" s="94">
        <f t="shared" si="6"/>
        <v>8087.9999999999991</v>
      </c>
      <c r="E36" s="6" t="s">
        <v>92</v>
      </c>
    </row>
    <row r="37" spans="1:5" s="2" customFormat="1" ht="14">
      <c r="A37" s="6" t="s">
        <v>232</v>
      </c>
      <c r="B37" s="100">
        <v>29086</v>
      </c>
      <c r="C37" s="104">
        <v>1</v>
      </c>
      <c r="D37" s="94">
        <f t="shared" ref="D37:D39" si="7">B37*C37</f>
        <v>29086</v>
      </c>
      <c r="E37" s="6" t="s">
        <v>92</v>
      </c>
    </row>
    <row r="38" spans="1:5" s="2" customFormat="1" ht="14">
      <c r="A38" s="6" t="s">
        <v>93</v>
      </c>
      <c r="B38" s="100">
        <v>17271</v>
      </c>
      <c r="C38" s="104">
        <v>1</v>
      </c>
      <c r="D38" s="94">
        <f t="shared" si="7"/>
        <v>17271</v>
      </c>
      <c r="E38" s="6" t="s">
        <v>76</v>
      </c>
    </row>
    <row r="39" spans="1:5" s="2" customFormat="1" ht="14">
      <c r="A39" s="6" t="s">
        <v>167</v>
      </c>
      <c r="B39" s="102">
        <v>16362</v>
      </c>
      <c r="C39" s="12">
        <v>1</v>
      </c>
      <c r="D39" s="94">
        <f t="shared" si="7"/>
        <v>16362</v>
      </c>
      <c r="E39" s="6" t="s">
        <v>168</v>
      </c>
    </row>
    <row r="40" spans="1:5" s="2" customFormat="1">
      <c r="A40" s="6"/>
      <c r="B40" s="102"/>
      <c r="C40" s="12"/>
      <c r="D40" s="96"/>
      <c r="E40" s="6"/>
    </row>
    <row r="41" spans="1:5" s="2" customFormat="1" ht="14">
      <c r="A41" s="6" t="s">
        <v>140</v>
      </c>
      <c r="B41" s="102"/>
      <c r="C41" s="8">
        <f>SUM(C6:C39)</f>
        <v>6.0699999999999985</v>
      </c>
      <c r="D41" s="94">
        <f>SUM(D4:D39)</f>
        <v>243619.6</v>
      </c>
      <c r="E41" s="6"/>
    </row>
  </sheetData>
  <mergeCells count="3">
    <mergeCell ref="A1:E1"/>
    <mergeCell ref="A2:E2"/>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AD3BBE018B545893FB02A8234A2D1" ma:contentTypeVersion="15" ma:contentTypeDescription="Create a new document." ma:contentTypeScope="" ma:versionID="d9f26e9f89a9225aad8bba8c7131e51b">
  <xsd:schema xmlns:xsd="http://www.w3.org/2001/XMLSchema" xmlns:xs="http://www.w3.org/2001/XMLSchema" xmlns:p="http://schemas.microsoft.com/office/2006/metadata/properties" xmlns:ns2="59a0ad3b-7a7d-46b8-af17-d1f9bbfb5360" xmlns:ns3="6645c768-c7af-491e-b383-ed123f77427f" targetNamespace="http://schemas.microsoft.com/office/2006/metadata/properties" ma:root="true" ma:fieldsID="43ccf18defdac2e1054b9b5b0e620cbf" ns2:_="" ns3:_="">
    <xsd:import namespace="59a0ad3b-7a7d-46b8-af17-d1f9bbfb5360"/>
    <xsd:import namespace="6645c768-c7af-491e-b383-ed123f7742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a0ad3b-7a7d-46b8-af17-d1f9bbfb5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7203f4-d3fa-4e53-a262-f70937c7aa0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45c768-c7af-491e-b383-ed123f77427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37d55ac-e754-4b03-bb75-bd4cee51c3e0}" ma:internalName="TaxCatchAll" ma:showField="CatchAllData" ma:web="6645c768-c7af-491e-b383-ed123f774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3DFE03-EEA7-415B-9DC0-34F9E6358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a0ad3b-7a7d-46b8-af17-d1f9bbfb5360"/>
    <ds:schemaRef ds:uri="6645c768-c7af-491e-b383-ed123f774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4FA367-091E-4BFE-8032-F77CCDC81F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 Budget Narrative</vt:lpstr>
      <vt:lpstr>Staffing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19-20 Somerset Dade (0520, 6004) Budget.xlsx</dc:title>
  <dc:creator>ibehar</dc:creator>
  <cp:lastModifiedBy>Microsoft Office User</cp:lastModifiedBy>
  <dcterms:created xsi:type="dcterms:W3CDTF">2020-06-19T02:45:13Z</dcterms:created>
  <dcterms:modified xsi:type="dcterms:W3CDTF">2026-03-23T15:09:33Z</dcterms:modified>
</cp:coreProperties>
</file>