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dministrator\AppData\Local\Microsoft\Windows\INetCache\Content.Outlook\EUPM9NUE\"/>
    </mc:Choice>
  </mc:AlternateContent>
  <xr:revisionPtr revIDLastSave="0" documentId="13_ncr:1_{F44D9422-47E3-4EE9-B4A1-9D19D31EAE0D}" xr6:coauthVersionLast="47" xr6:coauthVersionMax="47" xr10:uidLastSave="{00000000-0000-0000-0000-000000000000}"/>
  <bookViews>
    <workbookView xWindow="28680" yWindow="-120" windowWidth="51840" windowHeight="21120" xr2:uid="{00000000-000D-0000-FFFF-FFFF00000000}"/>
  </bookViews>
  <sheets>
    <sheet name="Budget + Budget Narrative" sheetId="1" r:id="rId1"/>
    <sheet name="Staffing Plan" sheetId="2" r:id="rId2"/>
  </sheets>
  <definedNames>
    <definedName name="_xlnm._FilterDatabase" localSheetId="0" hidden="1">'Budget + Budget Narrative'!$A$24:$F$203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3" i="1" l="1"/>
  <c r="D201" i="1" l="1"/>
  <c r="D36" i="2"/>
  <c r="D27" i="2"/>
  <c r="F7" i="1"/>
  <c r="F8" i="1"/>
  <c r="F9" i="1"/>
  <c r="F10" i="1"/>
  <c r="F11" i="1"/>
  <c r="F12" i="1"/>
  <c r="F13" i="1"/>
  <c r="F14" i="1"/>
  <c r="F15" i="1"/>
  <c r="F16" i="1"/>
  <c r="F17" i="1"/>
  <c r="F18" i="1"/>
  <c r="F19" i="1"/>
  <c r="F20" i="1"/>
  <c r="F25" i="1"/>
  <c r="F26" i="1"/>
  <c r="F27" i="1"/>
  <c r="F28" i="1"/>
  <c r="F29" i="1"/>
  <c r="F30" i="1"/>
  <c r="F31" i="1"/>
  <c r="F32" i="1"/>
  <c r="F33" i="1"/>
  <c r="F34" i="1"/>
  <c r="F35" i="1"/>
  <c r="F36" i="1"/>
  <c r="F37" i="1"/>
  <c r="F38" i="1"/>
  <c r="F39" i="1"/>
  <c r="F40" i="1"/>
  <c r="F41" i="1"/>
  <c r="F42" i="1"/>
  <c r="F43" i="1"/>
  <c r="F44" i="1"/>
  <c r="F45" i="1"/>
  <c r="F46" i="1"/>
  <c r="F47" i="1"/>
  <c r="F50" i="1"/>
  <c r="F51" i="1"/>
  <c r="F52" i="1"/>
  <c r="F53" i="1"/>
  <c r="F54" i="1"/>
  <c r="F55" i="1"/>
  <c r="F56" i="1"/>
  <c r="F57" i="1"/>
  <c r="F58" i="1"/>
  <c r="F59" i="1"/>
  <c r="F60" i="1"/>
  <c r="F61" i="1"/>
  <c r="F64" i="1"/>
  <c r="F65" i="1"/>
  <c r="F66" i="1"/>
  <c r="F67" i="1"/>
  <c r="F68" i="1"/>
  <c r="F69" i="1"/>
  <c r="F70" i="1"/>
  <c r="F71" i="1"/>
  <c r="F72" i="1"/>
  <c r="F73" i="1"/>
  <c r="F76" i="1"/>
  <c r="F77" i="1"/>
  <c r="F78" i="1"/>
  <c r="F79" i="1"/>
  <c r="F80" i="1"/>
  <c r="F81" i="1"/>
  <c r="F82" i="1"/>
  <c r="F83" i="1"/>
  <c r="F84" i="1"/>
  <c r="F85" i="1"/>
  <c r="F86" i="1"/>
  <c r="F89" i="1"/>
  <c r="F92" i="1"/>
  <c r="F95" i="1"/>
  <c r="F96" i="1"/>
  <c r="F97" i="1"/>
  <c r="F98" i="1"/>
  <c r="F101" i="1"/>
  <c r="F104" i="1"/>
  <c r="F105" i="1"/>
  <c r="F106" i="1"/>
  <c r="F107" i="1"/>
  <c r="F108" i="1"/>
  <c r="F109" i="1"/>
  <c r="F110" i="1"/>
  <c r="F111" i="1"/>
  <c r="F112" i="1"/>
  <c r="F113" i="1"/>
  <c r="F114" i="1"/>
  <c r="F115" i="1"/>
  <c r="F116" i="1"/>
  <c r="F117" i="1"/>
  <c r="F118" i="1"/>
  <c r="F119" i="1"/>
  <c r="F120" i="1"/>
  <c r="F121" i="1"/>
  <c r="F122" i="1"/>
  <c r="F123" i="1"/>
  <c r="F126" i="1"/>
  <c r="F129" i="1"/>
  <c r="F131" i="1"/>
  <c r="F132" i="1"/>
  <c r="F133" i="1"/>
  <c r="F137" i="1"/>
  <c r="F138" i="1"/>
  <c r="F139" i="1"/>
  <c r="F140" i="1"/>
  <c r="F141" i="1"/>
  <c r="F142" i="1"/>
  <c r="F143" i="1"/>
  <c r="F144" i="1"/>
  <c r="F145" i="1"/>
  <c r="F146" i="1"/>
  <c r="F147" i="1"/>
  <c r="F148" i="1"/>
  <c r="F149" i="1"/>
  <c r="F150" i="1"/>
  <c r="F153" i="1"/>
  <c r="F154" i="1"/>
  <c r="F157" i="1"/>
  <c r="F158" i="1"/>
  <c r="F159" i="1"/>
  <c r="F160" i="1"/>
  <c r="F161" i="1"/>
  <c r="F162" i="1"/>
  <c r="F163" i="1"/>
  <c r="F164" i="1"/>
  <c r="F165" i="1"/>
  <c r="F166" i="1"/>
  <c r="F167" i="1"/>
  <c r="F168" i="1"/>
  <c r="F169" i="1"/>
  <c r="F170" i="1"/>
  <c r="F171" i="1"/>
  <c r="F172" i="1"/>
  <c r="F174" i="1"/>
  <c r="F176" i="1"/>
  <c r="F177" i="1"/>
  <c r="F180" i="1"/>
  <c r="F181" i="1"/>
  <c r="F178" i="1"/>
  <c r="F175" i="1"/>
  <c r="F179" i="1"/>
  <c r="F182" i="1"/>
  <c r="F185" i="1"/>
  <c r="F186" i="1"/>
  <c r="F187" i="1"/>
  <c r="F192" i="1"/>
  <c r="F193" i="1"/>
  <c r="F194" i="1"/>
  <c r="F195" i="1"/>
  <c r="D190" i="1" l="1"/>
  <c r="D21" i="1"/>
  <c r="D196" i="1"/>
  <c r="C41" i="2" l="1"/>
  <c r="D8" i="2"/>
  <c r="D127" i="1" l="1"/>
  <c r="D74" i="1"/>
  <c r="D87" i="1"/>
  <c r="D90" i="1"/>
  <c r="D93" i="1"/>
  <c r="D102" i="1"/>
  <c r="D16" i="2" l="1"/>
  <c r="D13" i="2"/>
  <c r="D34" i="2"/>
  <c r="D32" i="2"/>
  <c r="D31" i="2"/>
  <c r="D35" i="2"/>
  <c r="D21" i="2"/>
  <c r="D20" i="2"/>
  <c r="D39" i="2"/>
  <c r="D38" i="2"/>
  <c r="D37" i="2"/>
  <c r="D33" i="2"/>
  <c r="D28" i="2"/>
  <c r="D26" i="2"/>
  <c r="D25" i="2"/>
  <c r="D24" i="2"/>
  <c r="D23" i="2"/>
  <c r="D22" i="2"/>
  <c r="D10" i="2"/>
  <c r="D7" i="2"/>
  <c r="D6" i="2"/>
  <c r="D41" i="2" l="1"/>
  <c r="D155" i="1" l="1"/>
  <c r="D124" i="1" l="1"/>
  <c r="D183" i="1"/>
  <c r="D135" i="1" l="1"/>
  <c r="D62" i="1" l="1"/>
  <c r="D48" i="1" l="1"/>
  <c r="D99" i="1" l="1"/>
  <c r="D151" i="1" l="1"/>
  <c r="D198" i="1" s="1"/>
  <c r="D199" i="1" s="1"/>
  <c r="D202" i="1" s="1"/>
  <c r="D203" i="1" l="1"/>
</calcChain>
</file>

<file path=xl/sharedStrings.xml><?xml version="1.0" encoding="utf-8"?>
<sst xmlns="http://schemas.openxmlformats.org/spreadsheetml/2006/main" count="378" uniqueCount="212">
  <si>
    <t>Obj</t>
  </si>
  <si>
    <t>Description</t>
  </si>
  <si>
    <t>Total Revenue</t>
  </si>
  <si>
    <t>Function 5100 ‐ Basic Instruction</t>
  </si>
  <si>
    <t>Administrator Salaries</t>
  </si>
  <si>
    <t>Classroom Teacher Salaries</t>
  </si>
  <si>
    <t>Other Certified Staff Member</t>
  </si>
  <si>
    <t>Substitute Teachers</t>
  </si>
  <si>
    <t>Paraprofessionals</t>
  </si>
  <si>
    <t>Other Support Personnel</t>
  </si>
  <si>
    <t>Retirement</t>
  </si>
  <si>
    <t>FICA</t>
  </si>
  <si>
    <t>Group Insurance</t>
  </si>
  <si>
    <t>Worker's Compensation</t>
  </si>
  <si>
    <t>Unemployment Compensation</t>
  </si>
  <si>
    <t>Other Employee Benefits</t>
  </si>
  <si>
    <t>Professional and Technical Services</t>
  </si>
  <si>
    <t>Supplies</t>
  </si>
  <si>
    <t>Textbooks</t>
  </si>
  <si>
    <t>Furniture, Fixtures‐Capitalized</t>
  </si>
  <si>
    <t>5100 Sub Total</t>
  </si>
  <si>
    <t>Function 5200 ‐ Exceptional Education</t>
  </si>
  <si>
    <t>5200 Sub Total</t>
  </si>
  <si>
    <t>Function 6100 ‐ Pupil Services</t>
  </si>
  <si>
    <t>6100 Sub Total</t>
  </si>
  <si>
    <t>6200 Sub Total</t>
  </si>
  <si>
    <t>6300 Sub Total</t>
  </si>
  <si>
    <t>Travel</t>
  </si>
  <si>
    <t>6400 Sub Total</t>
  </si>
  <si>
    <t>Function 7100 ‐ Board</t>
  </si>
  <si>
    <t>7100 Sub Total</t>
  </si>
  <si>
    <t>Dues and Fees</t>
  </si>
  <si>
    <t>7200 Sub Total</t>
  </si>
  <si>
    <t>Computer Software</t>
  </si>
  <si>
    <t>Other Personnel Services</t>
  </si>
  <si>
    <t>Miscellaneous Expenses</t>
  </si>
  <si>
    <t>7300 Sub Total</t>
  </si>
  <si>
    <t>7500 Sub Total</t>
  </si>
  <si>
    <t>Food</t>
  </si>
  <si>
    <t>7600 Sub Total</t>
  </si>
  <si>
    <t>Insurance and Bond Premiums</t>
  </si>
  <si>
    <t>Repairs and Maintenance</t>
  </si>
  <si>
    <t>Communications</t>
  </si>
  <si>
    <t>Public Utilities</t>
  </si>
  <si>
    <t>Other Purchased Services</t>
  </si>
  <si>
    <t>7900 Sub Total</t>
  </si>
  <si>
    <t>Net Change in Fund Balance</t>
  </si>
  <si>
    <t>Ending Fund Balance</t>
  </si>
  <si>
    <t>Function 7400 ‐ Facilities Acquisition</t>
  </si>
  <si>
    <t>Function 7600 ‐ Food Services</t>
  </si>
  <si>
    <t>Function 7500 ‐ Fiscal Services</t>
  </si>
  <si>
    <t>Function 7900 ‐ Operation of Plant</t>
  </si>
  <si>
    <t>Projected FTE:                                      744.00</t>
  </si>
  <si>
    <t>Expenditures</t>
  </si>
  <si>
    <t>Function 6200 ‐ Instructional  Media Services</t>
  </si>
  <si>
    <t>Function 6300 ‐ Instructional/Curriculum Development</t>
  </si>
  <si>
    <t>Function 6400 ‐ Instructional Staff Training</t>
  </si>
  <si>
    <t>Function 7200 ‐ General / District Administration</t>
  </si>
  <si>
    <t>Function 7300 ‐ School Administration</t>
  </si>
  <si>
    <t>Function</t>
  </si>
  <si>
    <t>Amount</t>
  </si>
  <si>
    <t>Revenues</t>
  </si>
  <si>
    <t>Total Governmental Funds</t>
  </si>
  <si>
    <t>Total Expenditures</t>
  </si>
  <si>
    <t>Excess of Revenues Over Expenditures</t>
  </si>
  <si>
    <t>Rent</t>
  </si>
  <si>
    <t>Expenditure Category</t>
  </si>
  <si>
    <t>School Administration</t>
  </si>
  <si>
    <t>Teachers</t>
  </si>
  <si>
    <t># of staff</t>
  </si>
  <si>
    <t xml:space="preserve">Total Salaries </t>
  </si>
  <si>
    <t>Instructions: Categorize by Function and  Expenditure Category.  Salaries must tie to budget</t>
  </si>
  <si>
    <t>Classroom Salaries</t>
  </si>
  <si>
    <t>Basic Instruction</t>
  </si>
  <si>
    <t>Substitute/3100</t>
  </si>
  <si>
    <t xml:space="preserve">Substitute Teachers </t>
  </si>
  <si>
    <t>Food Services</t>
  </si>
  <si>
    <t>Operation of Plant</t>
  </si>
  <si>
    <t xml:space="preserve"> Function</t>
  </si>
  <si>
    <t>Principal</t>
  </si>
  <si>
    <t>Assistant Principal</t>
  </si>
  <si>
    <t>Registrar Supervisor</t>
  </si>
  <si>
    <t>NSLP Director</t>
  </si>
  <si>
    <t>ESE Specialist Supervisor</t>
  </si>
  <si>
    <t>Head Counselor</t>
  </si>
  <si>
    <t>Receptionist</t>
  </si>
  <si>
    <t>Community Involvement Specialist/Activity Director</t>
  </si>
  <si>
    <t>Interventionist</t>
  </si>
  <si>
    <t>Custodian</t>
  </si>
  <si>
    <t>Bathroom Monitor</t>
  </si>
  <si>
    <t>Night Cleaning Personnel</t>
  </si>
  <si>
    <t>IT Specialist</t>
  </si>
  <si>
    <t>General Adminstration</t>
  </si>
  <si>
    <t>Cafeteria Monitor</t>
  </si>
  <si>
    <t>Cafeteria Server</t>
  </si>
  <si>
    <t>ESE Teacher</t>
  </si>
  <si>
    <t>Execptional Education</t>
  </si>
  <si>
    <t>Paraprofessional</t>
  </si>
  <si>
    <t>** Staffing plan not limited to example categories listed below</t>
  </si>
  <si>
    <t>Basic Instructional</t>
  </si>
  <si>
    <t>Clerical Staff</t>
  </si>
  <si>
    <t>Food Service Manager</t>
  </si>
  <si>
    <t>Food  Service Workers</t>
  </si>
  <si>
    <t>Utilities</t>
  </si>
  <si>
    <t>33XX</t>
  </si>
  <si>
    <t xml:space="preserve">FEDERAL SOURCES </t>
  </si>
  <si>
    <t xml:space="preserve">    Federal direct</t>
  </si>
  <si>
    <t xml:space="preserve">    Federal through state and local</t>
  </si>
  <si>
    <t xml:space="preserve">STATE SOURCES </t>
  </si>
  <si>
    <t xml:space="preserve">    FEFP</t>
  </si>
  <si>
    <t xml:space="preserve">    Capital outlay</t>
  </si>
  <si>
    <t xml:space="preserve">    Class size reduction</t>
  </si>
  <si>
    <t xml:space="preserve">    School recognition</t>
  </si>
  <si>
    <t xml:space="preserve">    Other state revenue</t>
  </si>
  <si>
    <t>LOCAL SOURCES</t>
  </si>
  <si>
    <t xml:space="preserve">    Interest</t>
  </si>
  <si>
    <t xml:space="preserve">    Local capital improvement tax</t>
  </si>
  <si>
    <t>*Budget Instructions:  In accordance with FL.1002.33(9)(g)(3)  The statement of revenue, expenditures, and changes in fund balance shall be in the governmental funds format prescribed by the Governmental Accounting Standards Board."  See sample annual budget below.</t>
  </si>
  <si>
    <t>Student Assessment/Test Material</t>
  </si>
  <si>
    <t>Training Materials.</t>
  </si>
  <si>
    <t>Comp.Hardware.Cap</t>
  </si>
  <si>
    <t>7100</t>
  </si>
  <si>
    <t>311</t>
  </si>
  <si>
    <t>312</t>
  </si>
  <si>
    <t>320</t>
  </si>
  <si>
    <t>330</t>
  </si>
  <si>
    <t>Prof.&amp; Tech Services-Audit</t>
  </si>
  <si>
    <t>Prof.&amp; Tech Services-Legal</t>
  </si>
  <si>
    <t>Postage</t>
  </si>
  <si>
    <t>Other Mat'L. &amp; Supplies</t>
  </si>
  <si>
    <t>7400 Sub Total</t>
  </si>
  <si>
    <t>FF&amp;E &amp; Building</t>
  </si>
  <si>
    <t>FEFP Dist.Admin.Fee</t>
  </si>
  <si>
    <t>Purch Serv - Prof. &amp; Tech. Services</t>
  </si>
  <si>
    <t>Function 7700 ‐ Central Services</t>
  </si>
  <si>
    <t>7700 Sub Total</t>
  </si>
  <si>
    <t>Marketing</t>
  </si>
  <si>
    <t>Security Services</t>
  </si>
  <si>
    <t>Function 8200 ‐ admin tech Services</t>
  </si>
  <si>
    <t>8200 Sub Total</t>
  </si>
  <si>
    <t>Proceeds from Issuing Long-term Debt</t>
  </si>
  <si>
    <t>7.65% of the wages</t>
  </si>
  <si>
    <t>Total</t>
  </si>
  <si>
    <t>Furniture, Fixtures‐Non Capitalized</t>
  </si>
  <si>
    <t>Field Trips &amp; Fundraising Expenses</t>
  </si>
  <si>
    <t>ESP Contracted Services</t>
  </si>
  <si>
    <t>Comp.Hardware.Non Cap</t>
  </si>
  <si>
    <t>310</t>
  </si>
  <si>
    <t>692</t>
  </si>
  <si>
    <t>730</t>
  </si>
  <si>
    <t>731</t>
  </si>
  <si>
    <t>Accounting services</t>
  </si>
  <si>
    <t>Accounting software</t>
  </si>
  <si>
    <t>Bank Fees</t>
  </si>
  <si>
    <t>Recruiting</t>
  </si>
  <si>
    <t>8200</t>
  </si>
  <si>
    <t>350</t>
  </si>
  <si>
    <t>390</t>
  </si>
  <si>
    <t>630</t>
  </si>
  <si>
    <t>Computer Repairs</t>
  </si>
  <si>
    <t>ComputerSoftware.NonCap</t>
  </si>
  <si>
    <t>Security System</t>
  </si>
  <si>
    <t>9100 Sub Total</t>
  </si>
  <si>
    <t>Function 9100 ‐ Community Services</t>
  </si>
  <si>
    <t>160</t>
  </si>
  <si>
    <t>220</t>
  </si>
  <si>
    <t>240</t>
  </si>
  <si>
    <t>250</t>
  </si>
  <si>
    <t>Pest Control</t>
  </si>
  <si>
    <t>Before and After Care Workers</t>
  </si>
  <si>
    <t>Community Services</t>
  </si>
  <si>
    <t>34X1</t>
  </si>
  <si>
    <t>34X2</t>
  </si>
  <si>
    <t xml:space="preserve">    Other local revenue-School</t>
  </si>
  <si>
    <t xml:space="preserve">    Other local revenue-District</t>
  </si>
  <si>
    <t>Comp.Software.Non Cap</t>
  </si>
  <si>
    <t>Estimated CSP Grant Revenue</t>
  </si>
  <si>
    <t>FEFP revenue based on the 2024-25 third revenue calculation sheet and a 1.5% increase.</t>
  </si>
  <si>
    <t>Estimated NSLP reimbursements based on food purchases cost.</t>
  </si>
  <si>
    <t>Estimated referendum budget based on 2024-25 per FTE allocations</t>
  </si>
  <si>
    <t>See the staffing Plan</t>
  </si>
  <si>
    <t>PurchServ.PrfTchSrvc.Others</t>
  </si>
  <si>
    <t>CapOtly.ComputerSoftware</t>
  </si>
  <si>
    <t>2024-25 expenses increased by per FTE basis, also includes CSP grant budget</t>
  </si>
  <si>
    <t>Based on actual quotation</t>
  </si>
  <si>
    <t>Waste/Water</t>
  </si>
  <si>
    <t>2024-25 expenses increased by per FTE basis</t>
  </si>
  <si>
    <t>12% of the gross FEFP revenue</t>
  </si>
  <si>
    <t>Dues &amp; Fees</t>
  </si>
  <si>
    <t>2024-25 expenses increased by per FTE basis.</t>
  </si>
  <si>
    <t>CapOtly.FF&amp;E.Cap.</t>
  </si>
  <si>
    <t>CapOtly.FF&amp;E.NonCap</t>
  </si>
  <si>
    <t>CapOtly.FF&amp;E.Cap</t>
  </si>
  <si>
    <t>Grounds</t>
  </si>
  <si>
    <r>
      <t xml:space="preserve"> Sample Budget Narrative </t>
    </r>
    <r>
      <rPr>
        <sz val="12"/>
        <color theme="1"/>
        <rFont val="Times New Roman"/>
        <family val="1"/>
      </rPr>
      <t xml:space="preserve"> ( Include a brief but detailed explanation for each amount claimed)</t>
    </r>
  </si>
  <si>
    <t>0.6% of the gross wages</t>
  </si>
  <si>
    <t>0.4% of the gross wages</t>
  </si>
  <si>
    <t>Computer Hardware.Cap</t>
  </si>
  <si>
    <t>Office Manager</t>
  </si>
  <si>
    <t>Security Guard</t>
  </si>
  <si>
    <t>SPSA - Budget and Budget Narrative - 2025-26</t>
  </si>
  <si>
    <t>Staffing Plan - 2025-26</t>
  </si>
  <si>
    <t>Beginning Fund Balance (as of June 30, 2025)</t>
  </si>
  <si>
    <t>FEFP revenue based on the 2025-26 2nd calculation sheet</t>
  </si>
  <si>
    <t>$1,400 per FTE</t>
  </si>
  <si>
    <t>$4,000 per month</t>
  </si>
  <si>
    <t>Admin Fee based on the 2025-26 second revenue calculation sheet.</t>
  </si>
  <si>
    <t>Rent other than facility</t>
  </si>
  <si>
    <t>CSP Grant Budget</t>
  </si>
  <si>
    <t>Based on 2024-25 estimates</t>
  </si>
  <si>
    <t>Estimated amounts</t>
  </si>
  <si>
    <t>$5,000 per year per full-time employee, including inflation of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</si>
</sst>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 #,##0"/>
    <numFmt numFmtId="165" formatCode="0.00_)"/>
    <numFmt numFmtId="166" formatCode="#,##0.0_);\(#,##0.0\)"/>
    <numFmt numFmtId="167" formatCode="0.0*100"/>
    <numFmt numFmtId="168" formatCode="#,##0.0\ ;\(#,##0.0\)"/>
    <numFmt numFmtId="169" formatCode="0\x"/>
    <numFmt numFmtId="170" formatCode="&quot;$&quot;#,##0.00"/>
    <numFmt numFmtId="171" formatCode="_(* #,##0_);_(* \(#,##0\);_(* &quot;-&quot;??_);_(@_)"/>
  </numFmts>
  <fonts count="58">
    <font>
      <sz val="10"/>
      <color rgb="FF000000"/>
      <name val="Times New Roman"/>
      <charset val="204"/>
    </font>
    <font>
      <sz val="11"/>
      <color theme="1"/>
      <name val="Calibri"/>
      <family val="2"/>
      <scheme val="minor"/>
    </font>
    <font>
      <sz val="12"/>
      <color rgb="FF000000"/>
      <name val="Times New Roman"/>
      <family val="1"/>
    </font>
    <font>
      <b/>
      <sz val="10"/>
      <color rgb="FF000000"/>
      <name val="Times New Roman"/>
      <family val="1"/>
    </font>
    <font>
      <sz val="10"/>
      <color rgb="FF000000"/>
      <name val="Times New Roman"/>
      <family val="1"/>
    </font>
    <font>
      <b/>
      <sz val="9"/>
      <name val="Times New Roman"/>
      <family val="1"/>
    </font>
    <font>
      <b/>
      <sz val="10"/>
      <name val="Times New Roman"/>
      <family val="1"/>
    </font>
    <font>
      <b/>
      <sz val="14"/>
      <name val="Times New Roman"/>
      <family val="1"/>
    </font>
    <font>
      <sz val="10"/>
      <name val="Times New Roman"/>
      <family val="1"/>
    </font>
    <font>
      <sz val="10"/>
      <color rgb="FF000000"/>
      <name val="Times New Roman"/>
      <family val="1"/>
    </font>
    <font>
      <sz val="10"/>
      <name val="Arial"/>
      <family val="2"/>
    </font>
    <font>
      <b/>
      <sz val="12"/>
      <name val="Times New Roman"/>
      <family val="1"/>
    </font>
    <font>
      <sz val="10"/>
      <color rgb="FF000000"/>
      <name val="Times New Roman"/>
      <family val="1"/>
    </font>
    <font>
      <b/>
      <sz val="11"/>
      <color theme="3"/>
      <name val="Calibri"/>
      <family val="2"/>
      <scheme val="minor"/>
    </font>
    <font>
      <b/>
      <sz val="11"/>
      <color theme="0"/>
      <name val="Calibri"/>
      <family val="2"/>
      <scheme val="minor"/>
    </font>
    <font>
      <b/>
      <sz val="10"/>
      <name val="Arial"/>
      <family val="2"/>
    </font>
    <font>
      <b/>
      <sz val="12"/>
      <name val="Arial"/>
      <family val="2"/>
    </font>
    <font>
      <b/>
      <sz val="12"/>
      <color indexed="8"/>
      <name val="Times New Roman"/>
      <family val="1"/>
    </font>
    <font>
      <b/>
      <sz val="10"/>
      <color indexed="8"/>
      <name val="Times New Roman"/>
      <family val="1"/>
    </font>
    <font>
      <sz val="8"/>
      <color indexed="12"/>
      <name val="Tms Rmn"/>
    </font>
    <font>
      <sz val="10"/>
      <name val="Book Antiqua"/>
      <family val="1"/>
    </font>
    <font>
      <sz val="8"/>
      <name val="Arial"/>
      <family val="2"/>
    </font>
    <font>
      <b/>
      <i/>
      <sz val="8"/>
      <name val="Arial"/>
      <family val="2"/>
    </font>
    <font>
      <sz val="11"/>
      <color indexed="12"/>
      <name val="Book Antiqua"/>
      <family val="1"/>
    </font>
    <font>
      <sz val="7"/>
      <name val="Arial"/>
      <family val="2"/>
    </font>
    <font>
      <sz val="10.5"/>
      <name val="Times New Roman"/>
      <family val="1"/>
    </font>
    <font>
      <b/>
      <sz val="8"/>
      <name val="Palatino"/>
      <family val="1"/>
    </font>
    <font>
      <b/>
      <sz val="10"/>
      <name val="Palatino"/>
      <family val="1"/>
    </font>
    <font>
      <sz val="10"/>
      <name val="Geneva"/>
    </font>
    <font>
      <b/>
      <i/>
      <sz val="16"/>
      <name val="Helv"/>
    </font>
    <font>
      <b/>
      <sz val="8"/>
      <name val="Arial"/>
      <family val="2"/>
    </font>
    <font>
      <sz val="8"/>
      <name val="Book Antiqua"/>
      <family val="1"/>
    </font>
    <font>
      <b/>
      <sz val="26"/>
      <name val="Times New Roman"/>
      <family val="1"/>
    </font>
    <font>
      <b/>
      <u/>
      <sz val="9"/>
      <name val="Arial"/>
      <family val="2"/>
    </font>
    <font>
      <b/>
      <sz val="14"/>
      <name val="Palatino"/>
      <family val="1"/>
    </font>
    <font>
      <b/>
      <sz val="7"/>
      <name val="Arial"/>
      <family val="2"/>
    </font>
    <font>
      <b/>
      <sz val="9"/>
      <name val="Arial"/>
      <family val="2"/>
    </font>
    <font>
      <sz val="10"/>
      <color indexed="8"/>
      <name val="Arial"/>
      <family val="2"/>
    </font>
    <font>
      <sz val="10"/>
      <color indexed="8"/>
      <name val="Times New Roman"/>
      <family val="1"/>
    </font>
    <font>
      <u/>
      <sz val="10"/>
      <color theme="10"/>
      <name val="Arial"/>
      <family val="2"/>
    </font>
    <font>
      <b/>
      <sz val="16"/>
      <color theme="1" tint="0.24994659260841701"/>
      <name val="Cambria"/>
      <family val="2"/>
      <scheme val="major"/>
    </font>
    <font>
      <sz val="11"/>
      <name val="Calibri"/>
      <family val="2"/>
      <scheme val="minor"/>
    </font>
    <font>
      <b/>
      <sz val="11"/>
      <color theme="1" tint="0.24994659260841701"/>
      <name val="Cambria"/>
      <family val="2"/>
      <scheme val="major"/>
    </font>
    <font>
      <i/>
      <sz val="11"/>
      <color theme="1" tint="0.34998626667073579"/>
      <name val="Calibri"/>
      <family val="2"/>
      <scheme val="minor"/>
    </font>
    <font>
      <sz val="11"/>
      <color theme="1" tint="0.24994659260841701"/>
      <name val="Calibri"/>
      <family val="2"/>
      <scheme val="minor"/>
    </font>
    <font>
      <sz val="10"/>
      <color rgb="FF000000"/>
      <name val="Arial"/>
      <family val="2"/>
    </font>
    <font>
      <sz val="12"/>
      <color theme="1"/>
      <name val="Calibri"/>
      <family val="2"/>
      <scheme val="minor"/>
    </font>
    <font>
      <u/>
      <sz val="11"/>
      <color theme="10"/>
      <name val="Calibri"/>
      <family val="2"/>
      <scheme val="minor"/>
    </font>
    <font>
      <sz val="10"/>
      <color rgb="FF000000"/>
      <name val="Calibri"/>
      <family val="2"/>
      <scheme val="minor"/>
    </font>
    <font>
      <sz val="11"/>
      <color theme="1"/>
      <name val="Times New Roman"/>
      <family val="1"/>
    </font>
    <font>
      <sz val="12"/>
      <color theme="1"/>
      <name val="Times New Roman"/>
      <family val="1"/>
    </font>
    <font>
      <b/>
      <sz val="18"/>
      <color theme="1"/>
      <name val="Times New Roman"/>
      <family val="1"/>
    </font>
    <font>
      <sz val="10"/>
      <color theme="1"/>
      <name val="Times New Roman"/>
      <family val="1"/>
    </font>
    <font>
      <b/>
      <sz val="12"/>
      <color theme="1"/>
      <name val="Times New Roman"/>
      <family val="1"/>
    </font>
    <font>
      <b/>
      <sz val="14"/>
      <color theme="1"/>
      <name val="Times New Roman"/>
      <family val="1"/>
    </font>
    <font>
      <b/>
      <sz val="16"/>
      <color theme="1"/>
      <name val="Times New Roman"/>
      <family val="1"/>
    </font>
    <font>
      <sz val="12"/>
      <color theme="1"/>
      <name val="Times New Roman"/>
      <family val="1"/>
      <charset val="204"/>
    </font>
    <font>
      <sz val="10"/>
      <color rgb="FF000000"/>
      <name val="Times New Roman"/>
      <family val="1"/>
    </font>
  </fonts>
  <fills count="9">
    <fill>
      <patternFill patternType="none"/>
    </fill>
    <fill>
      <patternFill patternType="gray125"/>
    </fill>
    <fill>
      <patternFill patternType="solid">
        <fgColor rgb="FFBDD7EE"/>
      </patternFill>
    </fill>
    <fill>
      <patternFill patternType="solid">
        <fgColor rgb="FFDBDBDB"/>
      </patternFill>
    </fill>
    <fill>
      <patternFill patternType="solid">
        <fgColor rgb="FFD9D9D9"/>
      </patternFill>
    </fill>
    <fill>
      <patternFill patternType="solid">
        <fgColor theme="3" tint="0.79998168889431442"/>
        <bgColor indexed="64"/>
      </patternFill>
    </fill>
    <fill>
      <patternFill patternType="solid">
        <fgColor theme="4" tint="0.79998168889431442"/>
        <bgColor indexed="65"/>
      </patternFill>
    </fill>
    <fill>
      <patternFill patternType="solid">
        <fgColor theme="0" tint="-0.14996795556505021"/>
        <bgColor indexed="64"/>
      </patternFill>
    </fill>
    <fill>
      <patternFill patternType="solid">
        <fgColor theme="4" tint="-0.49998474074526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right style="thin">
        <color indexed="8"/>
      </right>
      <top style="thin">
        <color indexed="8"/>
      </top>
      <bottom/>
      <diagonal/>
    </border>
    <border>
      <left/>
      <right/>
      <top/>
      <bottom style="thick">
        <color theme="4" tint="-0.499984740745262"/>
      </bottom>
      <diagonal/>
    </border>
    <border>
      <left/>
      <right/>
      <top/>
      <bottom style="medium">
        <color theme="4" tint="-0.499984740745262"/>
      </bottom>
      <diagonal/>
    </border>
    <border>
      <left/>
      <right/>
      <top style="thin">
        <color theme="1" tint="0.499984740745262"/>
      </top>
      <bottom style="thin">
        <color theme="1" tint="0.499984740745262"/>
      </bottom>
      <diagonal/>
    </border>
    <border>
      <left/>
      <right/>
      <top style="thin">
        <color theme="4" tint="-0.499984740745262"/>
      </top>
      <bottom style="thin">
        <color theme="4" tint="-0.499984740745262"/>
      </bottom>
      <diagonal/>
    </border>
  </borders>
  <cellStyleXfs count="104">
    <xf numFmtId="0" fontId="0" fillId="0" borderId="0"/>
    <xf numFmtId="44" fontId="9" fillId="0" borderId="0" applyFont="0" applyFill="0" applyBorder="0" applyAlignment="0" applyProtection="0"/>
    <xf numFmtId="0" fontId="10" fillId="0" borderId="0"/>
    <xf numFmtId="43" fontId="12" fillId="0" borderId="0" applyFont="0" applyFill="0" applyBorder="0" applyAlignment="0" applyProtection="0"/>
    <xf numFmtId="0" fontId="10" fillId="0" borderId="0"/>
    <xf numFmtId="0" fontId="19" fillId="0" borderId="0" applyNumberFormat="0" applyFill="0" applyBorder="0" applyAlignment="0" applyProtection="0"/>
    <xf numFmtId="41"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8" fontId="23" fillId="0" borderId="11">
      <protection locked="0"/>
    </xf>
    <xf numFmtId="0" fontId="24" fillId="0" borderId="0" applyNumberFormat="0" applyFill="0" applyBorder="0" applyAlignment="0" applyProtection="0"/>
    <xf numFmtId="0" fontId="25" fillId="0" borderId="0" applyProtection="0">
      <alignment horizontal="right" vertical="top"/>
    </xf>
    <xf numFmtId="0" fontId="26" fillId="0" borderId="0">
      <alignment horizontal="center"/>
    </xf>
    <xf numFmtId="0" fontId="26" fillId="0" borderId="0">
      <alignment horizontal="center"/>
    </xf>
    <xf numFmtId="0" fontId="27" fillId="0" borderId="0"/>
    <xf numFmtId="0" fontId="28" fillId="0" borderId="0"/>
    <xf numFmtId="165" fontId="29" fillId="0" borderId="0"/>
    <xf numFmtId="168" fontId="21" fillId="0" borderId="0" applyNumberFormat="0" applyFill="0" applyBorder="0" applyAlignment="0" applyProtection="0"/>
    <xf numFmtId="0" fontId="30" fillId="0" borderId="0" applyNumberFormat="0" applyFill="0" applyBorder="0" applyAlignment="0" applyProtection="0"/>
    <xf numFmtId="0" fontId="2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0" fillId="0" borderId="0" applyNumberFormat="0" applyFill="0" applyBorder="0" applyAlignment="0" applyProtection="0"/>
    <xf numFmtId="0" fontId="32" fillId="0" borderId="0" applyProtection="0">
      <alignment horizontal="left"/>
    </xf>
    <xf numFmtId="9" fontId="10" fillId="0" borderId="0" applyFont="0" applyFill="0" applyBorder="0" applyAlignment="0" applyProtection="0"/>
    <xf numFmtId="167" fontId="20" fillId="0" borderId="0"/>
    <xf numFmtId="166" fontId="8" fillId="0" borderId="0">
      <alignment vertical="top"/>
    </xf>
    <xf numFmtId="0" fontId="37" fillId="0" borderId="0" applyNumberFormat="0" applyBorder="0" applyAlignment="0"/>
    <xf numFmtId="0" fontId="17" fillId="0" borderId="0" applyNumberFormat="0" applyBorder="0" applyAlignment="0"/>
    <xf numFmtId="0" fontId="18" fillId="0" borderId="0" applyNumberFormat="0" applyBorder="0" applyAlignment="0"/>
    <xf numFmtId="0" fontId="38" fillId="0" borderId="0" applyNumberFormat="0" applyBorder="0" applyAlignment="0"/>
    <xf numFmtId="0" fontId="15" fillId="0" borderId="0" applyFill="0" applyBorder="0" applyProtection="0">
      <alignment horizontal="left"/>
    </xf>
    <xf numFmtId="0" fontId="31" fillId="0" borderId="0" applyNumberFormat="0" applyFill="0" applyBorder="0"/>
    <xf numFmtId="0" fontId="16" fillId="0" borderId="0" applyNumberFormat="0" applyFill="0" applyBorder="0" applyAlignment="0" applyProtection="0"/>
    <xf numFmtId="0" fontId="33" fillId="0" borderId="0" applyNumberFormat="0" applyFill="0" applyBorder="0" applyAlignment="0" applyProtection="0"/>
    <xf numFmtId="169" fontId="10" fillId="0" borderId="0">
      <alignment horizontal="center"/>
    </xf>
    <xf numFmtId="0" fontId="34" fillId="0" borderId="0">
      <alignment horizontal="center"/>
    </xf>
    <xf numFmtId="0" fontId="35" fillId="0" borderId="0" applyNumberFormat="0" applyFill="0" applyBorder="0" applyAlignment="0" applyProtection="0"/>
    <xf numFmtId="0" fontId="36" fillId="0" borderId="0" applyNumberFormat="0" applyFill="0" applyBorder="0" applyAlignment="0" applyProtection="0"/>
    <xf numFmtId="44" fontId="10"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40" fillId="0" borderId="12" applyNumberFormat="0" applyFill="0" applyProtection="0">
      <alignment vertical="center"/>
    </xf>
    <xf numFmtId="0" fontId="41" fillId="0" borderId="0"/>
    <xf numFmtId="0" fontId="42" fillId="0" borderId="13" applyNumberFormat="0" applyFill="0" applyProtection="0">
      <alignment vertical="center"/>
    </xf>
    <xf numFmtId="0" fontId="43" fillId="0" borderId="14" applyNumberFormat="0" applyProtection="0">
      <alignment vertical="center"/>
    </xf>
    <xf numFmtId="170" fontId="44" fillId="7" borderId="0" applyFont="0" applyFill="0" applyBorder="0" applyAlignment="0" applyProtection="0"/>
    <xf numFmtId="0" fontId="44" fillId="6" borderId="0" applyNumberFormat="0" applyFont="0" applyAlignment="0">
      <alignment horizontal="center" vertical="center" wrapText="1"/>
    </xf>
    <xf numFmtId="10" fontId="41" fillId="0" borderId="0" applyFont="0" applyFill="0" applyBorder="0" applyAlignment="0" applyProtection="0"/>
    <xf numFmtId="1" fontId="44" fillId="6" borderId="0" applyFont="0" applyFill="0" applyBorder="0" applyAlignment="0"/>
    <xf numFmtId="14" fontId="44" fillId="0" borderId="0" applyFont="0" applyFill="0" applyBorder="0" applyAlignment="0"/>
    <xf numFmtId="0" fontId="13" fillId="0" borderId="15" applyNumberFormat="0" applyFill="0" applyProtection="0">
      <alignment vertical="center"/>
    </xf>
    <xf numFmtId="0" fontId="44" fillId="7" borderId="14" applyNumberFormat="0" applyProtection="0">
      <alignment horizontal="right"/>
    </xf>
    <xf numFmtId="0" fontId="14" fillId="8" borderId="0" applyNumberFormat="0" applyBorder="0" applyProtection="0">
      <alignment vertical="center" wrapText="1"/>
    </xf>
    <xf numFmtId="0" fontId="14" fillId="8" borderId="0" applyBorder="0" applyProtection="0">
      <alignment horizontal="right" vertical="center" wrapText="1" indent="2"/>
    </xf>
    <xf numFmtId="170" fontId="44" fillId="7" borderId="0" applyFont="0" applyFill="0" applyBorder="0" applyProtection="0">
      <alignment horizontal="right" indent="2"/>
    </xf>
    <xf numFmtId="0" fontId="1" fillId="0" borderId="0"/>
    <xf numFmtId="0" fontId="40" fillId="0" borderId="12" applyNumberFormat="0" applyFill="0" applyProtection="0">
      <alignment vertical="center"/>
    </xf>
    <xf numFmtId="0" fontId="41" fillId="0" borderId="0"/>
    <xf numFmtId="0" fontId="42" fillId="0" borderId="13" applyNumberFormat="0" applyFill="0" applyProtection="0">
      <alignment vertical="center"/>
    </xf>
    <xf numFmtId="0" fontId="43" fillId="0" borderId="14" applyNumberFormat="0" applyProtection="0">
      <alignment vertical="center"/>
    </xf>
    <xf numFmtId="10" fontId="41" fillId="0" borderId="0" applyFont="0" applyFill="0" applyBorder="0" applyAlignment="0" applyProtection="0"/>
    <xf numFmtId="14" fontId="44" fillId="0" borderId="0" applyFont="0" applyFill="0" applyBorder="0" applyAlignment="0"/>
    <xf numFmtId="0" fontId="13" fillId="0" borderId="15" applyNumberFormat="0" applyFill="0" applyProtection="0">
      <alignment vertical="center"/>
    </xf>
    <xf numFmtId="0" fontId="44" fillId="7" borderId="14" applyNumberFormat="0" applyProtection="0">
      <alignment horizontal="right"/>
    </xf>
    <xf numFmtId="0" fontId="14" fillId="8" borderId="0" applyNumberFormat="0" applyBorder="0" applyProtection="0">
      <alignment vertical="center" wrapText="1"/>
    </xf>
    <xf numFmtId="0" fontId="1" fillId="0" borderId="0"/>
    <xf numFmtId="0" fontId="10" fillId="0" borderId="0"/>
    <xf numFmtId="43" fontId="10" fillId="0" borderId="0" applyFont="0" applyFill="0" applyBorder="0" applyAlignment="0" applyProtection="0"/>
    <xf numFmtId="0" fontId="1" fillId="0" borderId="0"/>
    <xf numFmtId="0" fontId="45" fillId="0" borderId="0"/>
    <xf numFmtId="44"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xf numFmtId="0" fontId="48" fillId="0" borderId="0"/>
    <xf numFmtId="43" fontId="46" fillId="0" borderId="0" applyFont="0" applyFill="0" applyBorder="0" applyAlignment="0" applyProtection="0"/>
    <xf numFmtId="0" fontId="46"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48"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57" fillId="0" borderId="0" applyFont="0" applyFill="0" applyBorder="0" applyAlignment="0" applyProtection="0"/>
  </cellStyleXfs>
  <cellXfs count="99">
    <xf numFmtId="0" fontId="0" fillId="0" borderId="0" xfId="0"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11" fillId="5" borderId="8" xfId="0" applyFont="1" applyFill="1" applyBorder="1" applyAlignment="1">
      <alignment horizontal="center" vertical="center" wrapText="1"/>
    </xf>
    <xf numFmtId="0" fontId="6" fillId="0" borderId="8" xfId="0" applyFont="1" applyBorder="1" applyAlignment="1">
      <alignment horizontal="left" wrapText="1"/>
    </xf>
    <xf numFmtId="0" fontId="8" fillId="0" borderId="8" xfId="0" applyFont="1" applyBorder="1" applyAlignment="1">
      <alignment horizontal="center" vertical="center" wrapText="1"/>
    </xf>
    <xf numFmtId="0" fontId="8" fillId="0" borderId="8" xfId="0" applyFont="1" applyBorder="1" applyAlignment="1">
      <alignment horizontal="left" vertical="top" wrapText="1"/>
    </xf>
    <xf numFmtId="44" fontId="4" fillId="0" borderId="8" xfId="1" applyFont="1" applyBorder="1" applyAlignment="1">
      <alignment horizontal="left" vertical="top" shrinkToFit="1"/>
    </xf>
    <xf numFmtId="0" fontId="6" fillId="0" borderId="8" xfId="0" applyFont="1" applyBorder="1" applyAlignment="1">
      <alignment horizontal="left" vertical="top" wrapText="1"/>
    </xf>
    <xf numFmtId="44" fontId="3" fillId="0" borderId="8" xfId="1" applyFont="1" applyBorder="1" applyAlignment="1">
      <alignment horizontal="left" vertical="top" shrinkToFit="1"/>
    </xf>
    <xf numFmtId="3" fontId="4" fillId="0" borderId="8" xfId="0" applyNumberFormat="1" applyFont="1" applyBorder="1" applyAlignment="1">
      <alignment horizontal="left" vertical="top" shrinkToFit="1"/>
    </xf>
    <xf numFmtId="43" fontId="4" fillId="0" borderId="8" xfId="3" applyFont="1" applyBorder="1" applyAlignment="1">
      <alignment horizontal="left" vertical="top" shrinkToFit="1"/>
    </xf>
    <xf numFmtId="43" fontId="8" fillId="0" borderId="8" xfId="3" applyFont="1" applyBorder="1" applyAlignment="1">
      <alignment horizontal="center" vertical="center" wrapText="1"/>
    </xf>
    <xf numFmtId="43" fontId="11" fillId="5" borderId="8" xfId="3" applyFont="1" applyFill="1" applyBorder="1" applyAlignment="1">
      <alignment horizontal="center" vertical="center" wrapText="1"/>
    </xf>
    <xf numFmtId="43" fontId="0" fillId="0" borderId="0" xfId="3" applyFont="1" applyAlignment="1">
      <alignment horizontal="left" vertical="top"/>
    </xf>
    <xf numFmtId="43" fontId="4" fillId="0" borderId="8" xfId="3" applyFont="1" applyBorder="1" applyAlignment="1">
      <alignment horizontal="right" vertical="top" shrinkToFit="1"/>
    </xf>
    <xf numFmtId="0" fontId="49" fillId="0" borderId="0" xfId="91" applyFont="1" applyAlignment="1" applyProtection="1">
      <alignment horizontal="left"/>
      <protection hidden="1"/>
    </xf>
    <xf numFmtId="171" fontId="4" fillId="0" borderId="8" xfId="3" applyNumberFormat="1" applyFont="1" applyBorder="1" applyAlignment="1">
      <alignment horizontal="right" vertical="top" shrinkToFit="1"/>
    </xf>
    <xf numFmtId="3" fontId="0" fillId="0" borderId="0" xfId="0" applyNumberFormat="1" applyAlignment="1">
      <alignment horizontal="left" vertical="top"/>
    </xf>
    <xf numFmtId="0" fontId="52" fillId="0" borderId="0" xfId="0" applyFont="1" applyAlignment="1">
      <alignment horizontal="left" vertical="top" wrapText="1"/>
    </xf>
    <xf numFmtId="0" fontId="54" fillId="0" borderId="0" xfId="0" applyFont="1" applyAlignment="1">
      <alignment vertical="top"/>
    </xf>
    <xf numFmtId="0" fontId="53" fillId="0" borderId="0" xfId="0" applyFont="1" applyAlignment="1">
      <alignment horizontal="center" vertical="top" wrapText="1"/>
    </xf>
    <xf numFmtId="0" fontId="50" fillId="0" borderId="9" xfId="0" applyFont="1" applyBorder="1" applyAlignment="1">
      <alignment horizontal="left" vertical="top" wrapText="1"/>
    </xf>
    <xf numFmtId="0" fontId="54" fillId="2" borderId="2" xfId="0" applyFont="1" applyFill="1" applyBorder="1" applyAlignment="1">
      <alignment vertical="top"/>
    </xf>
    <xf numFmtId="0" fontId="50" fillId="2" borderId="3" xfId="0" applyFont="1" applyFill="1" applyBorder="1" applyAlignment="1">
      <alignment horizontal="center" vertical="top" wrapText="1"/>
    </xf>
    <xf numFmtId="0" fontId="53" fillId="2" borderId="1" xfId="0" applyFont="1" applyFill="1" applyBorder="1" applyAlignment="1">
      <alignment horizontal="left" vertical="top"/>
    </xf>
    <xf numFmtId="0" fontId="53" fillId="2" borderId="1" xfId="0" applyFont="1" applyFill="1" applyBorder="1" applyAlignment="1">
      <alignment horizontal="center" vertical="top" wrapText="1"/>
    </xf>
    <xf numFmtId="0" fontId="53" fillId="2" borderId="2" xfId="0" applyFont="1" applyFill="1" applyBorder="1" applyAlignment="1">
      <alignment horizontal="left" vertical="top" wrapText="1"/>
    </xf>
    <xf numFmtId="0" fontId="53" fillId="2" borderId="8" xfId="0" applyFont="1" applyFill="1" applyBorder="1" applyAlignment="1">
      <alignment horizontal="left" vertical="top" wrapText="1"/>
    </xf>
    <xf numFmtId="0" fontId="50" fillId="0" borderId="0" xfId="0" applyFont="1" applyAlignment="1">
      <alignment vertical="top"/>
    </xf>
    <xf numFmtId="1" fontId="50" fillId="0" borderId="1" xfId="0" applyNumberFormat="1" applyFont="1" applyBorder="1" applyAlignment="1">
      <alignment horizontal="center" vertical="center" wrapText="1" shrinkToFit="1"/>
    </xf>
    <xf numFmtId="0" fontId="50" fillId="0" borderId="2" xfId="0" applyFont="1" applyBorder="1" applyAlignment="1">
      <alignment horizontal="left" vertical="center" wrapText="1"/>
    </xf>
    <xf numFmtId="0" fontId="50" fillId="0" borderId="8" xfId="0" applyFont="1" applyBorder="1" applyAlignment="1">
      <alignment horizontal="left" wrapText="1"/>
    </xf>
    <xf numFmtId="1" fontId="52" fillId="0" borderId="0" xfId="0" applyNumberFormat="1" applyFont="1" applyAlignment="1">
      <alignment horizontal="left" vertical="top" wrapText="1"/>
    </xf>
    <xf numFmtId="0" fontId="53" fillId="2" borderId="2" xfId="0" applyFont="1" applyFill="1" applyBorder="1" applyAlignment="1">
      <alignment horizontal="center" vertical="top" wrapText="1"/>
    </xf>
    <xf numFmtId="0" fontId="50" fillId="0" borderId="6" xfId="0" applyFont="1" applyBorder="1" applyAlignment="1">
      <alignment vertical="top"/>
    </xf>
    <xf numFmtId="0" fontId="50" fillId="0" borderId="1" xfId="0" applyFont="1" applyBorder="1" applyAlignment="1">
      <alignment horizontal="center" wrapText="1"/>
    </xf>
    <xf numFmtId="0" fontId="50" fillId="0" borderId="2" xfId="0" applyFont="1" applyBorder="1" applyAlignment="1">
      <alignment horizontal="left" wrapText="1"/>
    </xf>
    <xf numFmtId="0" fontId="50" fillId="2" borderId="3" xfId="0" applyFont="1" applyFill="1" applyBorder="1" applyAlignment="1">
      <alignment horizontal="left" vertical="top" wrapText="1"/>
    </xf>
    <xf numFmtId="0" fontId="53" fillId="3" borderId="3" xfId="0" applyFont="1" applyFill="1" applyBorder="1" applyAlignment="1">
      <alignment vertical="top"/>
    </xf>
    <xf numFmtId="0" fontId="50" fillId="3" borderId="4" xfId="0" applyFont="1" applyFill="1" applyBorder="1" applyAlignment="1">
      <alignment horizontal="center" vertical="top" wrapText="1"/>
    </xf>
    <xf numFmtId="0" fontId="50" fillId="3" borderId="2" xfId="0" applyFont="1" applyFill="1" applyBorder="1" applyAlignment="1">
      <alignment horizontal="left" wrapText="1"/>
    </xf>
    <xf numFmtId="1" fontId="50" fillId="0" borderId="1" xfId="0" applyNumberFormat="1" applyFont="1" applyBorder="1" applyAlignment="1">
      <alignment horizontal="center" vertical="center" shrinkToFit="1"/>
    </xf>
    <xf numFmtId="164" fontId="50" fillId="0" borderId="2" xfId="0" applyNumberFormat="1" applyFont="1" applyBorder="1" applyAlignment="1">
      <alignment horizontal="center" vertical="center" wrapText="1" shrinkToFit="1"/>
    </xf>
    <xf numFmtId="0" fontId="50" fillId="0" borderId="8" xfId="0" applyFont="1" applyBorder="1" applyAlignment="1">
      <alignment horizontal="left" vertical="center" wrapText="1"/>
    </xf>
    <xf numFmtId="0" fontId="52" fillId="0" borderId="0" xfId="0" applyFont="1" applyAlignment="1">
      <alignment horizontal="center" vertical="center" wrapText="1"/>
    </xf>
    <xf numFmtId="6" fontId="50" fillId="0" borderId="8" xfId="0" applyNumberFormat="1" applyFont="1" applyBorder="1" applyAlignment="1">
      <alignment horizontal="left" vertical="center" wrapText="1"/>
    </xf>
    <xf numFmtId="0" fontId="50" fillId="0" borderId="0" xfId="0" applyFont="1" applyAlignment="1">
      <alignment horizontal="center" vertical="center"/>
    </xf>
    <xf numFmtId="0" fontId="50" fillId="0" borderId="1" xfId="0" applyFont="1" applyBorder="1" applyAlignment="1">
      <alignment horizontal="center" vertical="center" wrapText="1"/>
    </xf>
    <xf numFmtId="0" fontId="53" fillId="2" borderId="2" xfId="0" applyFont="1" applyFill="1" applyBorder="1" applyAlignment="1">
      <alignment horizontal="left" vertical="center" wrapText="1"/>
    </xf>
    <xf numFmtId="164" fontId="53" fillId="2" borderId="2" xfId="0" applyNumberFormat="1" applyFont="1" applyFill="1" applyBorder="1" applyAlignment="1">
      <alignment horizontal="center" vertical="center" wrapText="1" shrinkToFit="1"/>
    </xf>
    <xf numFmtId="0" fontId="53" fillId="3" borderId="6" xfId="0" applyFont="1" applyFill="1" applyBorder="1" applyAlignment="1">
      <alignment horizontal="center" vertical="center"/>
    </xf>
    <xf numFmtId="0" fontId="50" fillId="3" borderId="6" xfId="0" applyFont="1" applyFill="1" applyBorder="1" applyAlignment="1">
      <alignment horizontal="center" vertical="center" wrapText="1"/>
    </xf>
    <xf numFmtId="0" fontId="50" fillId="3" borderId="6" xfId="0" applyFont="1" applyFill="1" applyBorder="1" applyAlignment="1">
      <alignment horizontal="left" vertical="center" wrapText="1"/>
    </xf>
    <xf numFmtId="0" fontId="50" fillId="3" borderId="2" xfId="0" applyFont="1" applyFill="1" applyBorder="1" applyAlignment="1">
      <alignment horizontal="center" vertical="center" wrapText="1"/>
    </xf>
    <xf numFmtId="0" fontId="53" fillId="4" borderId="6" xfId="0" applyFont="1" applyFill="1" applyBorder="1" applyAlignment="1">
      <alignment horizontal="center" vertical="center"/>
    </xf>
    <xf numFmtId="0" fontId="50" fillId="4" borderId="5" xfId="0" applyFont="1" applyFill="1" applyBorder="1" applyAlignment="1">
      <alignment horizontal="center" vertical="center" wrapText="1"/>
    </xf>
    <xf numFmtId="0" fontId="50" fillId="4" borderId="2" xfId="0" applyFont="1" applyFill="1" applyBorder="1" applyAlignment="1">
      <alignment horizontal="left" vertical="center" wrapText="1"/>
    </xf>
    <xf numFmtId="0" fontId="50" fillId="4" borderId="2" xfId="0" applyFont="1" applyFill="1" applyBorder="1" applyAlignment="1">
      <alignment horizontal="center" vertical="center" wrapText="1"/>
    </xf>
    <xf numFmtId="0" fontId="50" fillId="0" borderId="6" xfId="0" applyFont="1" applyBorder="1" applyAlignment="1">
      <alignment horizontal="center" vertical="center"/>
    </xf>
    <xf numFmtId="0" fontId="53" fillId="4" borderId="5" xfId="0" applyFont="1" applyFill="1" applyBorder="1" applyAlignment="1">
      <alignment horizontal="center" vertical="center"/>
    </xf>
    <xf numFmtId="0" fontId="50" fillId="4" borderId="5" xfId="0" applyFont="1" applyFill="1" applyBorder="1" applyAlignment="1">
      <alignment horizontal="left" vertical="center" wrapText="1"/>
    </xf>
    <xf numFmtId="0" fontId="50" fillId="4" borderId="6" xfId="0" applyFont="1" applyFill="1" applyBorder="1" applyAlignment="1">
      <alignment horizontal="center" vertical="center" wrapText="1"/>
    </xf>
    <xf numFmtId="0" fontId="53" fillId="4" borderId="5" xfId="0" applyFont="1" applyFill="1" applyBorder="1" applyAlignment="1">
      <alignment vertical="center"/>
    </xf>
    <xf numFmtId="0" fontId="53" fillId="0" borderId="5" xfId="0" applyFont="1" applyBorder="1" applyAlignment="1">
      <alignment horizontal="center" vertical="center"/>
    </xf>
    <xf numFmtId="0" fontId="50" fillId="0" borderId="5" xfId="0" applyFont="1" applyBorder="1" applyAlignment="1">
      <alignment horizontal="center" vertical="center" wrapText="1"/>
    </xf>
    <xf numFmtId="1" fontId="50" fillId="0" borderId="6" xfId="0" applyNumberFormat="1" applyFont="1" applyBorder="1" applyAlignment="1">
      <alignment horizontal="center" vertical="center" shrinkToFit="1"/>
    </xf>
    <xf numFmtId="0" fontId="52" fillId="0" borderId="0" xfId="0" applyFont="1" applyAlignment="1">
      <alignment horizontal="left" vertical="top"/>
    </xf>
    <xf numFmtId="0" fontId="50" fillId="0" borderId="10" xfId="0" applyFont="1" applyBorder="1" applyAlignment="1">
      <alignment horizontal="center" vertical="center" wrapText="1"/>
    </xf>
    <xf numFmtId="43" fontId="50" fillId="0" borderId="2" xfId="3" applyFont="1" applyBorder="1" applyAlignment="1">
      <alignment horizontal="left" vertical="center" wrapText="1"/>
    </xf>
    <xf numFmtId="0" fontId="50" fillId="0" borderId="2" xfId="0" applyFont="1" applyBorder="1" applyAlignment="1">
      <alignment horizontal="center" vertical="center" wrapText="1"/>
    </xf>
    <xf numFmtId="0" fontId="53" fillId="0" borderId="2" xfId="0" applyFont="1" applyBorder="1" applyAlignment="1">
      <alignment horizontal="left" vertical="center" wrapText="1"/>
    </xf>
    <xf numFmtId="164" fontId="53" fillId="0" borderId="0" xfId="0" applyNumberFormat="1" applyFont="1" applyAlignment="1">
      <alignment horizontal="center" vertical="center" wrapText="1" shrinkToFit="1"/>
    </xf>
    <xf numFmtId="0" fontId="53" fillId="0" borderId="2" xfId="0" applyFont="1" applyBorder="1" applyAlignment="1">
      <alignment horizontal="center" vertical="center" wrapText="1"/>
    </xf>
    <xf numFmtId="0" fontId="50" fillId="0" borderId="7" xfId="0" applyFont="1" applyBorder="1" applyAlignment="1">
      <alignment horizontal="center" vertical="center" wrapText="1"/>
    </xf>
    <xf numFmtId="0" fontId="52" fillId="0" borderId="0" xfId="0" applyFont="1" applyAlignment="1">
      <alignment horizontal="center" vertical="top" wrapText="1"/>
    </xf>
    <xf numFmtId="0" fontId="55" fillId="0" borderId="8" xfId="0" applyFont="1" applyBorder="1" applyAlignment="1">
      <alignment horizontal="left" wrapText="1"/>
    </xf>
    <xf numFmtId="0" fontId="56" fillId="0" borderId="8" xfId="0" applyFont="1" applyBorder="1" applyAlignment="1">
      <alignment horizontal="left" vertical="center" wrapText="1"/>
    </xf>
    <xf numFmtId="0" fontId="56" fillId="0" borderId="8" xfId="0" applyFont="1" applyBorder="1" applyAlignment="1">
      <alignment horizontal="left" wrapText="1"/>
    </xf>
    <xf numFmtId="0" fontId="50" fillId="0" borderId="8" xfId="0" applyFont="1" applyBorder="1" applyAlignment="1">
      <alignment horizontal="center" wrapText="1"/>
    </xf>
    <xf numFmtId="164" fontId="50" fillId="0" borderId="2" xfId="0" applyNumberFormat="1" applyFont="1" applyBorder="1" applyAlignment="1">
      <alignment horizontal="center" wrapText="1" shrinkToFit="1"/>
    </xf>
    <xf numFmtId="164" fontId="53" fillId="2" borderId="2" xfId="0" applyNumberFormat="1" applyFont="1" applyFill="1" applyBorder="1" applyAlignment="1">
      <alignment horizontal="center" wrapText="1" shrinkToFit="1"/>
    </xf>
    <xf numFmtId="0" fontId="50" fillId="0" borderId="2" xfId="0" applyFont="1" applyBorder="1" applyAlignment="1">
      <alignment horizontal="center" wrapText="1"/>
    </xf>
    <xf numFmtId="0" fontId="50" fillId="2" borderId="3" xfId="0" applyFont="1" applyFill="1" applyBorder="1" applyAlignment="1">
      <alignment horizontal="center" wrapText="1"/>
    </xf>
    <xf numFmtId="0" fontId="50" fillId="3" borderId="2" xfId="0" applyFont="1" applyFill="1" applyBorder="1" applyAlignment="1">
      <alignment horizontal="center" wrapText="1"/>
    </xf>
    <xf numFmtId="0" fontId="52" fillId="0" borderId="0" xfId="0" applyFont="1" applyAlignment="1">
      <alignment horizontal="center" wrapText="1"/>
    </xf>
    <xf numFmtId="44" fontId="4" fillId="0" borderId="8" xfId="1" applyFont="1" applyFill="1" applyBorder="1" applyAlignment="1">
      <alignment horizontal="left" vertical="top" shrinkToFit="1"/>
    </xf>
    <xf numFmtId="44" fontId="3" fillId="0" borderId="8" xfId="1" applyFont="1" applyFill="1" applyBorder="1" applyAlignment="1">
      <alignment horizontal="left" vertical="top" shrinkToFit="1"/>
    </xf>
    <xf numFmtId="9" fontId="52" fillId="0" borderId="0" xfId="103" applyFont="1" applyAlignment="1">
      <alignment horizontal="left" vertical="top" wrapText="1"/>
    </xf>
    <xf numFmtId="164" fontId="52" fillId="0" borderId="0" xfId="0" applyNumberFormat="1" applyFont="1" applyAlignment="1">
      <alignment horizontal="center" wrapText="1"/>
    </xf>
    <xf numFmtId="171" fontId="4" fillId="0" borderId="8" xfId="3" applyNumberFormat="1" applyFont="1" applyFill="1" applyBorder="1" applyAlignment="1">
      <alignment horizontal="right" vertical="top" shrinkToFit="1"/>
    </xf>
    <xf numFmtId="171" fontId="3" fillId="0" borderId="8" xfId="3" applyNumberFormat="1" applyFont="1" applyFill="1" applyBorder="1" applyAlignment="1">
      <alignment horizontal="right" vertical="top" shrinkToFit="1"/>
    </xf>
    <xf numFmtId="0" fontId="51" fillId="0" borderId="8" xfId="0" applyFont="1" applyBorder="1" applyAlignment="1">
      <alignment horizontal="center" vertical="top" wrapText="1"/>
    </xf>
    <xf numFmtId="0" fontId="50" fillId="2" borderId="0" xfId="0" applyFont="1" applyFill="1" applyAlignment="1">
      <alignment horizontal="center" vertical="top" wrapText="1"/>
    </xf>
    <xf numFmtId="0" fontId="53" fillId="0" borderId="8" xfId="0" applyFont="1" applyBorder="1" applyAlignment="1">
      <alignment horizontal="left" wrapText="1"/>
    </xf>
    <xf numFmtId="0" fontId="7" fillId="0" borderId="8" xfId="0" applyFont="1" applyBorder="1" applyAlignment="1">
      <alignment horizontal="center" vertical="top" wrapText="1"/>
    </xf>
    <xf numFmtId="0" fontId="5" fillId="0" borderId="8" xfId="0" applyFont="1" applyBorder="1" applyAlignment="1">
      <alignment horizontal="left" vertical="top" wrapText="1"/>
    </xf>
    <xf numFmtId="0" fontId="4" fillId="0" borderId="8" xfId="0" applyFont="1" applyBorder="1" applyAlignment="1">
      <alignment horizontal="left" wrapText="1"/>
    </xf>
    <xf numFmtId="0" fontId="0" fillId="0" borderId="8" xfId="0" applyBorder="1" applyAlignment="1">
      <alignment horizontal="left" wrapText="1"/>
    </xf>
  </cellXfs>
  <cellStyles count="104">
    <cellStyle name="Amount" xfId="53" xr:uid="{93D672BD-4394-4A44-B6DC-CBC53D63DB1D}"/>
    <cellStyle name="Blue" xfId="5" xr:uid="{580437F6-6EEF-4EDA-BF7E-68506526E819}"/>
    <cellStyle name="C" xfId="6" xr:uid="{3E9FB9EC-46D4-4F5E-B296-0AC2D12C9B07}"/>
    <cellStyle name="Co. Names" xfId="7" xr:uid="{343DA588-8F2E-451E-AB73-7183FE18BE44}"/>
    <cellStyle name="Co. Names - Bold" xfId="8" xr:uid="{1270EC1F-765F-4EB5-9BD2-14F9F933BBED}"/>
    <cellStyle name="Co. Names_Tax Rates" xfId="9" xr:uid="{957CB85E-3A00-4EBD-972A-62F36FA18932}"/>
    <cellStyle name="Comma" xfId="3" builtinId="3"/>
    <cellStyle name="Comma 2" xfId="11" xr:uid="{FF210E82-7207-4E77-9155-8681D6BA7E2A}"/>
    <cellStyle name="Comma 2 4" xfId="75" xr:uid="{981047B3-7481-4147-B66D-B54FEBDA58C7}"/>
    <cellStyle name="Comma 3" xfId="46" xr:uid="{7256A932-81AF-4BB3-BB35-0817D2E151FA}"/>
    <cellStyle name="Comma 4" xfId="81" xr:uid="{0F9F2561-1CF8-45ED-8EA9-78EC74CE5A7E}"/>
    <cellStyle name="Comma 5" xfId="85" xr:uid="{17B030C5-59AF-42A1-9F3D-E6D545D653E6}"/>
    <cellStyle name="Comma 6" xfId="92" xr:uid="{A3BDEB90-79DA-41B1-AD2E-03CFE78C051D}"/>
    <cellStyle name="Comma 7" xfId="101" xr:uid="{980C111B-476F-45F6-9B39-B737ACA90ABB}"/>
    <cellStyle name="Comma 8" xfId="10" xr:uid="{CDB3E8C9-231B-44AA-9A07-00366F78043D}"/>
    <cellStyle name="Comma 9" xfId="88" xr:uid="{8ECBF547-EF06-4052-A92C-7AF2C3BC78E2}"/>
    <cellStyle name="Currency" xfId="1" builtinId="4"/>
    <cellStyle name="Currency [2]" xfId="13" xr:uid="{8318DF95-C169-44F6-9ADA-608693D1BC83}"/>
    <cellStyle name="Currency 2" xfId="43" xr:uid="{03031200-A02E-4A68-81EB-8BAE61A06720}"/>
    <cellStyle name="Currency 3" xfId="45" xr:uid="{CAC26DE7-3D07-4628-8856-1984A84700F8}"/>
    <cellStyle name="Currency 4" xfId="48" xr:uid="{D2E0E1D1-C002-4644-8CCC-C41E2DCF5D4A}"/>
    <cellStyle name="Currency 5" xfId="78" xr:uid="{0FE463B9-4ED3-4A8C-B86B-22A0ACE3FD75}"/>
    <cellStyle name="Currency 6" xfId="95" xr:uid="{B46231C0-9C44-4FA2-B43F-D6942F86B1CD}"/>
    <cellStyle name="Currency 7" xfId="102" xr:uid="{AC4986BB-787A-42ED-A8C4-F3A5010C8754}"/>
    <cellStyle name="Currency 8" xfId="12" xr:uid="{29BC0D9B-81C6-4F96-B8A5-C973F99500E1}"/>
    <cellStyle name="Date" xfId="57" xr:uid="{1229A5A9-F2CB-4164-9EE4-704AE7B31229}"/>
    <cellStyle name="Date 2" xfId="69" xr:uid="{DEC6763F-6EAC-4B88-9024-BE1383277259}"/>
    <cellStyle name="Explanatory Text 2" xfId="52" xr:uid="{77952037-8EE8-40B7-AC55-F1C1C80221CC}"/>
    <cellStyle name="Explanatory Text 2 2" xfId="67" xr:uid="{41336651-DD6F-40D6-9EA0-2966E216546D}"/>
    <cellStyle name="Footnotes" xfId="14" xr:uid="{54CCDBA7-7719-492E-AF99-5F5A0D1C3970}"/>
    <cellStyle name="Header" xfId="15" xr:uid="{F6D2E95B-F964-454C-87B0-BCC9A9FB4FCC}"/>
    <cellStyle name="headers" xfId="16" xr:uid="{FED65ABD-F14C-4EFC-9F8C-3A138AA072E5}"/>
    <cellStyle name="heading" xfId="17" xr:uid="{CB6D2EA2-5AE8-4179-9C2F-23CACBC52199}"/>
    <cellStyle name="Heading 1 2" xfId="49" xr:uid="{D481DDFA-47CF-42AA-9AAA-2AFAC4B26F26}"/>
    <cellStyle name="Heading 1 2 2" xfId="64" xr:uid="{2F9E19E9-EA19-4E1B-99D6-77A00F9E6ECF}"/>
    <cellStyle name="Heading 2 2" xfId="51" xr:uid="{5D9A7EFA-7BDB-4CE3-96B6-083BECA879E5}"/>
    <cellStyle name="Heading 2 2 2" xfId="66" xr:uid="{2B861FE8-5188-4253-9AB8-9E33B44E88F9}"/>
    <cellStyle name="Heading 3 2" xfId="58" xr:uid="{3A0654AA-D5C2-4292-824C-455BD97852A1}"/>
    <cellStyle name="Heading 3 2 2" xfId="70" xr:uid="{F7AC590B-D8BD-48FA-9EA1-6590A3283C77}"/>
    <cellStyle name="Heading 4 2" xfId="60" xr:uid="{719B5F60-BC8B-4483-A899-D0D7727731F7}"/>
    <cellStyle name="Heading 4 2 2" xfId="72" xr:uid="{58059073-00BF-4F6D-AE9B-EA87FC95C1FF}"/>
    <cellStyle name="Heading 4 Right aligned" xfId="61" xr:uid="{3EC70A3C-2C88-49B6-B64E-AC755A347D86}"/>
    <cellStyle name="Hyperlink 2" xfId="90" xr:uid="{FC3CC0AF-E60D-4C56-93EE-15C6128E592A}"/>
    <cellStyle name="Hyperlink 3" xfId="83" xr:uid="{34CB5B95-620D-4E87-BEB5-1DADC2D0290E}"/>
    <cellStyle name="Input 2" xfId="59" xr:uid="{1F76087A-03A2-448D-8817-380844B04DE6}"/>
    <cellStyle name="Input 2 2" xfId="71" xr:uid="{66E76DC9-C8FB-46F6-9E86-AFC16329CFBE}"/>
    <cellStyle name="Line" xfId="18" xr:uid="{53E42F37-B785-43CF-B13D-6E788FE3D39E}"/>
    <cellStyle name="Loan Summary" xfId="54" xr:uid="{EA4C766E-CAF0-43CA-BD73-252EF05670CA}"/>
    <cellStyle name="Nor_x0001_al_FP-20(C1) (a)_1_FP-20 (App. E)" xfId="19" xr:uid="{2FC3F72E-C60A-424C-B40A-3CBE69ED39DB}"/>
    <cellStyle name="Normal" xfId="0" builtinId="0"/>
    <cellStyle name="Normal - Style1" xfId="20" xr:uid="{B7A427FA-D1F8-42A9-830F-E82DC1B31415}"/>
    <cellStyle name="Normal 10" xfId="87" xr:uid="{F94BF368-6E72-4168-8DD3-CF4FA5F161A9}"/>
    <cellStyle name="Normal 11" xfId="94" xr:uid="{0F2DF9C3-DF82-4C40-9F0D-E9EAFB50A040}"/>
    <cellStyle name="Normal 12" xfId="98" xr:uid="{2BAFEA72-2BB2-459B-B1BF-F24239F5C6E5}"/>
    <cellStyle name="Normal 13" xfId="99" xr:uid="{DAEA4A35-AA95-4186-A261-7EC946F34B88}"/>
    <cellStyle name="Normal 17" xfId="91" xr:uid="{B9E479EC-3F23-4579-8F60-39E5E39D58F9}"/>
    <cellStyle name="Normal 2" xfId="2" xr:uid="{00000000-0005-0000-0000-000002000000}"/>
    <cellStyle name="Normal 2 2" xfId="4" xr:uid="{FB098F1C-A67A-43AF-99FC-DF6F7D99849F}"/>
    <cellStyle name="Normal 2 5" xfId="77" xr:uid="{7FCF3DC4-96EF-4A34-9CD7-E4CBDA3E71FE}"/>
    <cellStyle name="Normal 3" xfId="44" xr:uid="{535712CA-6BF5-437D-A078-D71A936E2D8C}"/>
    <cellStyle name="Normal 3 2" xfId="80" xr:uid="{FD449F96-CF5E-40D5-ACA7-6BE4F9165CCF}"/>
    <cellStyle name="Normal 4" xfId="47" xr:uid="{AFAE4AD6-1DB5-4B60-B1E2-FEE53ABC4465}"/>
    <cellStyle name="Normal 41" xfId="74" xr:uid="{41F97A99-2187-4806-83DF-1CC9534654CA}"/>
    <cellStyle name="Normal 5" xfId="50" xr:uid="{CE04293F-A588-43A6-B896-8828660CFB85}"/>
    <cellStyle name="Normal 5 2" xfId="65" xr:uid="{320B959D-6853-4C39-9871-6525ED6536EB}"/>
    <cellStyle name="Normal 6" xfId="73" xr:uid="{D0D73B05-2710-46F0-A798-F693FBA0CB60}"/>
    <cellStyle name="Normal 6 2" xfId="79" xr:uid="{073B1D1D-4565-4B2C-B61A-31396766B50D}"/>
    <cellStyle name="Normal 6 3" xfId="97" xr:uid="{0FBCDDDB-379C-4E8F-AF43-1265B660317F}"/>
    <cellStyle name="Normal 65 2 2" xfId="63" xr:uid="{5C86AEBE-9E03-457A-BD48-7464C285397A}"/>
    <cellStyle name="Normal 67" xfId="76" xr:uid="{FA38E224-4CF3-43DB-8D29-6F3F33E6C17F}"/>
    <cellStyle name="Normal 7" xfId="84" xr:uid="{782B7955-11A2-4142-9336-5BD9576FDF55}"/>
    <cellStyle name="Normal 8" xfId="86" xr:uid="{8D220EA6-35E1-44C0-9C47-5B5E5A103043}"/>
    <cellStyle name="Normal 9" xfId="93" xr:uid="{57BB6C3A-A85C-4313-9732-9FC2814BF9C0}"/>
    <cellStyle name="Number" xfId="56" xr:uid="{DA0FB3C8-878D-4820-AC3B-56CAE2F4699B}"/>
    <cellStyle name="Numbers" xfId="21" xr:uid="{9107822F-0B90-4F4E-9DA0-1FE974DB4959}"/>
    <cellStyle name="Numbers - Bold" xfId="22" xr:uid="{93304754-5608-4200-B747-29A8DF78740B}"/>
    <cellStyle name="Numbers - Bold - Italic" xfId="23" xr:uid="{19FA85B1-E920-413F-A038-A968890E1C91}"/>
    <cellStyle name="Numbers - Bold_WACCv2" xfId="24" xr:uid="{E72F11A7-0E0A-4E81-8ADF-82530EEB5EF1}"/>
    <cellStyle name="Numbers - Large" xfId="25" xr:uid="{867844F9-B633-4D50-8E16-7C5279FDCCC7}"/>
    <cellStyle name="Numbers_AdComps3" xfId="26" xr:uid="{B32DCB74-F8DD-4DC5-8C3A-E90A7043C6E9}"/>
    <cellStyle name="Page Heading" xfId="27" xr:uid="{3D5CF701-BC21-4165-ACF7-636283A4C0B1}"/>
    <cellStyle name="Percent" xfId="103" builtinId="5"/>
    <cellStyle name="Percent 2" xfId="55" xr:uid="{F872E238-B43E-4888-8492-B1E33159E8A4}"/>
    <cellStyle name="Percent 2 3" xfId="68" xr:uid="{9B21D978-6495-4460-8064-4474120B899B}"/>
    <cellStyle name="Percent 3" xfId="82" xr:uid="{6A5DA0CB-A6E1-497C-BB59-BB7FEBC5ECC5}"/>
    <cellStyle name="Percent 4" xfId="96" xr:uid="{ACDDD6C8-371C-4A07-B3CE-3359FC23DD10}"/>
    <cellStyle name="Percent 5" xfId="100" xr:uid="{D0E18F23-FE30-4721-AFC1-D985B776C537}"/>
    <cellStyle name="Percent 6" xfId="89" xr:uid="{E1FA3FE8-9E57-4699-82A4-3FCFF92257A8}"/>
    <cellStyle name="Percent 7" xfId="28" xr:uid="{54740155-8A77-4E2E-A96B-73D0B01C3C6A}"/>
    <cellStyle name="Percentage" xfId="29" xr:uid="{B0439B72-B60C-4582-90C1-424A09F78CEE}"/>
    <cellStyle name="r" xfId="30" xr:uid="{203B495F-13F7-495B-9074-A678EDA507BE}"/>
    <cellStyle name="STYLE1" xfId="31" xr:uid="{AF361306-A1C8-41AA-971D-836E420FEC56}"/>
    <cellStyle name="STYLE2" xfId="32" xr:uid="{E881AA0C-A5FC-4720-A1CD-0EDCBF69E263}"/>
    <cellStyle name="STYLE3" xfId="33" xr:uid="{3D719AB7-A9AB-46A0-A7E8-72AC39991736}"/>
    <cellStyle name="STYLE4" xfId="34" xr:uid="{E0880699-BB29-4586-915F-C84C1B2DA3AF}"/>
    <cellStyle name="Table Amount" xfId="62" xr:uid="{0D5B4506-350E-410B-8546-C8BB15BBBBB8}"/>
    <cellStyle name="Table Title" xfId="35" xr:uid="{174C5AC3-9D4E-43F0-B694-089B71F84339}"/>
    <cellStyle name="Text" xfId="36" xr:uid="{8D55B49D-03E1-4EEB-BCEB-7C8A7A4E81B4}"/>
    <cellStyle name="Title - PROJECT" xfId="37" xr:uid="{29969B8F-C8E7-4BF2-9F8D-74A0639AE4EC}"/>
    <cellStyle name="Title - Underline" xfId="38" xr:uid="{35176491-601D-411D-8CB5-69A7C927C3F6}"/>
    <cellStyle name="title1" xfId="39" xr:uid="{11EF7CFF-B073-4D5D-A95A-7908A4E9D22E}"/>
    <cellStyle name="title2" xfId="40" xr:uid="{0A5C51CD-6CBE-4B0C-B722-A23D66A570C1}"/>
    <cellStyle name="Titles - Col. Headings" xfId="41" xr:uid="{D700DA1C-5B91-4B26-80A4-49A75B68A472}"/>
    <cellStyle name="Titles - Other" xfId="42" xr:uid="{3523B58E-FD46-4197-81AB-7627A1F4AAF9}"/>
  </cellStyles>
  <dxfs count="7">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TableStyleMedium9" defaultPivotStyle="PivotStyleLight16">
    <tableStyle name="Loan Amortization Schedule" pivot="0" count="7" xr9:uid="{E41426CD-B156-4DED-A0CF-D3DE57189AE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Table Style 1" pivot="0" count="0" xr9:uid="{62C8DD3D-62D4-4338-B3E1-2D0D9F3BFEC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8"/>
  <sheetViews>
    <sheetView showGridLines="0" tabSelected="1" zoomScale="120" zoomScaleNormal="120" workbookViewId="0">
      <selection activeCell="I186" sqref="I186"/>
    </sheetView>
  </sheetViews>
  <sheetFormatPr defaultColWidth="9" defaultRowHeight="13.2"/>
  <cols>
    <col min="1" max="1" width="6.109375" style="67" customWidth="1"/>
    <col min="2" max="2" width="12.6640625" style="75" customWidth="1"/>
    <col min="3" max="3" width="58.33203125" style="19" customWidth="1"/>
    <col min="4" max="4" width="17.109375" style="85" customWidth="1"/>
    <col min="5" max="5" width="48.33203125" style="19" customWidth="1"/>
    <col min="6" max="6" width="8.6640625" style="19" hidden="1" customWidth="1"/>
    <col min="7" max="16384" width="9" style="19"/>
  </cols>
  <sheetData>
    <row r="1" spans="1:6" ht="22.8">
      <c r="A1" s="92" t="s">
        <v>200</v>
      </c>
      <c r="B1" s="92"/>
      <c r="C1" s="92"/>
      <c r="D1" s="92"/>
      <c r="E1" s="92"/>
    </row>
    <row r="2" spans="1:6" ht="38.1" customHeight="1">
      <c r="A2" s="94" t="s">
        <v>117</v>
      </c>
      <c r="B2" s="94"/>
      <c r="C2" s="94"/>
      <c r="D2" s="94"/>
      <c r="E2" s="94"/>
    </row>
    <row r="3" spans="1:6" ht="20.399999999999999">
      <c r="A3" s="20" t="s">
        <v>52</v>
      </c>
      <c r="B3" s="21"/>
      <c r="C3" s="76">
        <v>355</v>
      </c>
      <c r="D3" s="79"/>
      <c r="E3" s="22"/>
    </row>
    <row r="4" spans="1:6" ht="15.9" customHeight="1">
      <c r="A4" s="23" t="s">
        <v>61</v>
      </c>
      <c r="B4" s="24"/>
      <c r="C4" s="93"/>
      <c r="D4" s="93"/>
      <c r="E4" s="93"/>
    </row>
    <row r="5" spans="1:6" ht="46.8">
      <c r="A5" s="25" t="s">
        <v>59</v>
      </c>
      <c r="B5" s="26" t="s">
        <v>0</v>
      </c>
      <c r="C5" s="27" t="s">
        <v>1</v>
      </c>
      <c r="D5" s="34" t="s">
        <v>62</v>
      </c>
      <c r="E5" s="28" t="s">
        <v>194</v>
      </c>
    </row>
    <row r="6" spans="1:6" ht="15.6">
      <c r="A6" s="29"/>
      <c r="B6" s="30"/>
      <c r="C6" s="31" t="s">
        <v>105</v>
      </c>
      <c r="D6" s="80"/>
      <c r="E6" s="32"/>
    </row>
    <row r="7" spans="1:6" ht="15.6">
      <c r="A7" s="29"/>
      <c r="B7" s="30">
        <v>3100</v>
      </c>
      <c r="C7" s="31" t="s">
        <v>106</v>
      </c>
      <c r="D7" s="80"/>
      <c r="E7" s="32"/>
      <c r="F7" s="33">
        <f>B7</f>
        <v>3100</v>
      </c>
    </row>
    <row r="8" spans="1:6" ht="15.6">
      <c r="A8" s="29"/>
      <c r="B8" s="30">
        <v>3200</v>
      </c>
      <c r="C8" s="31" t="s">
        <v>107</v>
      </c>
      <c r="D8" s="80">
        <v>358302</v>
      </c>
      <c r="E8" s="32" t="s">
        <v>176</v>
      </c>
      <c r="F8" s="33">
        <f>B8</f>
        <v>3200</v>
      </c>
    </row>
    <row r="9" spans="1:6" ht="15.6">
      <c r="A9" s="29"/>
      <c r="B9" s="30"/>
      <c r="C9" s="31" t="s">
        <v>108</v>
      </c>
      <c r="D9" s="80">
        <v>0</v>
      </c>
      <c r="E9" s="32"/>
      <c r="F9" s="33">
        <f t="shared" ref="F9:F20" si="0">B9</f>
        <v>0</v>
      </c>
    </row>
    <row r="10" spans="1:6" ht="31.2">
      <c r="A10" s="29"/>
      <c r="B10" s="30">
        <v>3310</v>
      </c>
      <c r="C10" s="31" t="s">
        <v>109</v>
      </c>
      <c r="D10" s="80">
        <v>2750548</v>
      </c>
      <c r="E10" s="32" t="s">
        <v>203</v>
      </c>
      <c r="F10" s="33">
        <f t="shared" si="0"/>
        <v>3310</v>
      </c>
    </row>
    <row r="11" spans="1:6" ht="15.6">
      <c r="A11" s="29"/>
      <c r="B11" s="30">
        <v>3397</v>
      </c>
      <c r="C11" s="31" t="s">
        <v>110</v>
      </c>
      <c r="D11" s="80">
        <v>479895.74678648455</v>
      </c>
      <c r="E11" s="32" t="s">
        <v>209</v>
      </c>
      <c r="F11" s="33">
        <f t="shared" si="0"/>
        <v>3397</v>
      </c>
    </row>
    <row r="12" spans="1:6" ht="31.2">
      <c r="A12" s="29"/>
      <c r="B12" s="30">
        <v>3355</v>
      </c>
      <c r="C12" s="31" t="s">
        <v>111</v>
      </c>
      <c r="D12" s="80">
        <v>388011</v>
      </c>
      <c r="E12" s="32" t="s">
        <v>177</v>
      </c>
      <c r="F12" s="33">
        <f t="shared" si="0"/>
        <v>3355</v>
      </c>
    </row>
    <row r="13" spans="1:6" ht="15.6">
      <c r="A13" s="29"/>
      <c r="B13" s="30">
        <v>3361</v>
      </c>
      <c r="C13" s="31" t="s">
        <v>112</v>
      </c>
      <c r="D13" s="80">
        <v>0</v>
      </c>
      <c r="E13" s="32"/>
      <c r="F13" s="33">
        <f t="shared" si="0"/>
        <v>3361</v>
      </c>
    </row>
    <row r="14" spans="1:6" ht="31.2">
      <c r="A14" s="29"/>
      <c r="B14" s="30" t="s">
        <v>104</v>
      </c>
      <c r="C14" s="31" t="s">
        <v>113</v>
      </c>
      <c r="D14" s="80">
        <v>305146.13263838965</v>
      </c>
      <c r="E14" s="32" t="s">
        <v>178</v>
      </c>
      <c r="F14" s="33" t="str">
        <f t="shared" si="0"/>
        <v>33XX</v>
      </c>
    </row>
    <row r="15" spans="1:6" ht="15.6">
      <c r="A15" s="29"/>
      <c r="B15" s="30"/>
      <c r="C15" s="31" t="s">
        <v>114</v>
      </c>
      <c r="D15" s="80">
        <v>0</v>
      </c>
      <c r="E15" s="32"/>
      <c r="F15" s="33">
        <f t="shared" si="0"/>
        <v>0</v>
      </c>
    </row>
    <row r="16" spans="1:6" ht="15.6">
      <c r="A16" s="29"/>
      <c r="B16" s="30">
        <v>3430</v>
      </c>
      <c r="C16" s="31" t="s">
        <v>115</v>
      </c>
      <c r="D16" s="80">
        <v>0</v>
      </c>
      <c r="E16" s="32"/>
      <c r="F16" s="33">
        <f t="shared" si="0"/>
        <v>3430</v>
      </c>
    </row>
    <row r="17" spans="1:6" ht="15.6">
      <c r="A17" s="29"/>
      <c r="B17" s="30">
        <v>3413</v>
      </c>
      <c r="C17" s="31" t="s">
        <v>116</v>
      </c>
      <c r="D17" s="80">
        <v>0</v>
      </c>
      <c r="E17" s="32"/>
      <c r="F17" s="33">
        <f t="shared" si="0"/>
        <v>3413</v>
      </c>
    </row>
    <row r="18" spans="1:6" ht="31.2">
      <c r="A18" s="29"/>
      <c r="B18" s="30" t="s">
        <v>171</v>
      </c>
      <c r="C18" s="31" t="s">
        <v>174</v>
      </c>
      <c r="D18" s="80">
        <v>572216.18008626893</v>
      </c>
      <c r="E18" s="32" t="s">
        <v>179</v>
      </c>
      <c r="F18" s="33" t="str">
        <f t="shared" si="0"/>
        <v>34X1</v>
      </c>
    </row>
    <row r="19" spans="1:6" ht="15.6">
      <c r="A19" s="29"/>
      <c r="B19" s="30" t="s">
        <v>172</v>
      </c>
      <c r="C19" s="31" t="s">
        <v>173</v>
      </c>
      <c r="D19" s="80">
        <v>151413.93134435659</v>
      </c>
      <c r="E19" s="32" t="s">
        <v>209</v>
      </c>
      <c r="F19" s="33" t="str">
        <f t="shared" ref="F19" si="1">B19</f>
        <v>34X2</v>
      </c>
    </row>
    <row r="20" spans="1:6" ht="15.6">
      <c r="A20" s="29"/>
      <c r="B20" s="30">
        <v>3700</v>
      </c>
      <c r="C20" s="31" t="s">
        <v>140</v>
      </c>
      <c r="D20" s="80">
        <v>0</v>
      </c>
      <c r="E20" s="32"/>
      <c r="F20" s="33">
        <f t="shared" si="0"/>
        <v>3700</v>
      </c>
    </row>
    <row r="21" spans="1:6" ht="15.6">
      <c r="A21" s="29"/>
      <c r="B21" s="34"/>
      <c r="C21" s="27" t="s">
        <v>2</v>
      </c>
      <c r="D21" s="81">
        <f>SUM(D6:D20)</f>
        <v>5005532.9908554992</v>
      </c>
      <c r="E21" s="32"/>
    </row>
    <row r="22" spans="1:6" ht="15.6">
      <c r="A22" s="35"/>
      <c r="B22" s="36"/>
      <c r="C22" s="37"/>
      <c r="D22" s="82"/>
      <c r="E22" s="32"/>
    </row>
    <row r="23" spans="1:6" ht="17.399999999999999">
      <c r="A23" s="23" t="s">
        <v>53</v>
      </c>
      <c r="B23" s="24"/>
      <c r="C23" s="38"/>
      <c r="D23" s="83"/>
      <c r="E23" s="32"/>
    </row>
    <row r="24" spans="1:6" ht="15.6">
      <c r="A24" s="39" t="s">
        <v>3</v>
      </c>
      <c r="B24" s="40"/>
      <c r="C24" s="41"/>
      <c r="D24" s="84"/>
      <c r="E24" s="32"/>
    </row>
    <row r="25" spans="1:6" ht="15.6">
      <c r="A25" s="42">
        <v>5100</v>
      </c>
      <c r="B25" s="30">
        <v>120</v>
      </c>
      <c r="C25" s="31" t="s">
        <v>5</v>
      </c>
      <c r="D25" s="43">
        <v>1086387.3783229962</v>
      </c>
      <c r="E25" s="44" t="s">
        <v>180</v>
      </c>
      <c r="F25" s="45" t="str">
        <f>A25&amp;"-"&amp;B25</f>
        <v>5100-120</v>
      </c>
    </row>
    <row r="26" spans="1:6" ht="15.6">
      <c r="A26" s="42">
        <v>5100</v>
      </c>
      <c r="B26" s="30">
        <v>130</v>
      </c>
      <c r="C26" s="31" t="s">
        <v>6</v>
      </c>
      <c r="D26" s="43">
        <v>117158.39999999999</v>
      </c>
      <c r="E26" s="44" t="s">
        <v>180</v>
      </c>
      <c r="F26" s="45" t="str">
        <f t="shared" ref="F26:F47" si="2">A26&amp;"-"&amp;B26</f>
        <v>5100-130</v>
      </c>
    </row>
    <row r="27" spans="1:6" ht="15.6">
      <c r="A27" s="42">
        <v>5100</v>
      </c>
      <c r="B27" s="30">
        <v>140</v>
      </c>
      <c r="C27" s="31" t="s">
        <v>7</v>
      </c>
      <c r="D27" s="43">
        <v>0</v>
      </c>
      <c r="E27" s="44"/>
      <c r="F27" s="45" t="str">
        <f t="shared" si="2"/>
        <v>5100-140</v>
      </c>
    </row>
    <row r="28" spans="1:6" ht="15.6">
      <c r="A28" s="42">
        <v>5100</v>
      </c>
      <c r="B28" s="30">
        <v>150</v>
      </c>
      <c r="C28" s="31" t="s">
        <v>8</v>
      </c>
      <c r="D28" s="43">
        <v>0</v>
      </c>
      <c r="E28" s="44"/>
      <c r="F28" s="45" t="str">
        <f t="shared" si="2"/>
        <v>5100-150</v>
      </c>
    </row>
    <row r="29" spans="1:6" ht="15.6">
      <c r="A29" s="42">
        <v>5100</v>
      </c>
      <c r="B29" s="30">
        <v>160</v>
      </c>
      <c r="C29" s="31" t="s">
        <v>9</v>
      </c>
      <c r="D29" s="43">
        <v>0</v>
      </c>
      <c r="E29" s="44"/>
      <c r="F29" s="45" t="str">
        <f t="shared" si="2"/>
        <v>5100-160</v>
      </c>
    </row>
    <row r="30" spans="1:6" ht="15.6">
      <c r="A30" s="42">
        <v>5100</v>
      </c>
      <c r="B30" s="30">
        <v>210</v>
      </c>
      <c r="C30" s="31" t="s">
        <v>10</v>
      </c>
      <c r="D30" s="43">
        <v>0</v>
      </c>
      <c r="E30" s="44"/>
      <c r="F30" s="45" t="str">
        <f t="shared" si="2"/>
        <v>5100-210</v>
      </c>
    </row>
    <row r="31" spans="1:6" ht="15.6">
      <c r="A31" s="42">
        <v>5100</v>
      </c>
      <c r="B31" s="30">
        <v>220</v>
      </c>
      <c r="C31" s="31" t="s">
        <v>11</v>
      </c>
      <c r="D31" s="43">
        <v>94833.389602960495</v>
      </c>
      <c r="E31" s="44" t="s">
        <v>141</v>
      </c>
      <c r="F31" s="45" t="str">
        <f t="shared" si="2"/>
        <v>5100-220</v>
      </c>
    </row>
    <row r="32" spans="1:6" ht="31.2">
      <c r="A32" s="42">
        <v>5100</v>
      </c>
      <c r="B32" s="30">
        <v>230</v>
      </c>
      <c r="C32" s="31" t="s">
        <v>12</v>
      </c>
      <c r="D32" s="43">
        <v>92700</v>
      </c>
      <c r="E32" s="46" t="s">
        <v>211</v>
      </c>
      <c r="F32" s="45" t="str">
        <f t="shared" si="2"/>
        <v>5100-230</v>
      </c>
    </row>
    <row r="33" spans="1:6" ht="15.6">
      <c r="A33" s="42">
        <v>5100</v>
      </c>
      <c r="B33" s="30">
        <v>240</v>
      </c>
      <c r="C33" s="31" t="s">
        <v>13</v>
      </c>
      <c r="D33" s="43">
        <v>7280.3229100361159</v>
      </c>
      <c r="E33" s="44" t="s">
        <v>195</v>
      </c>
      <c r="F33" s="45" t="str">
        <f t="shared" si="2"/>
        <v>5100-240</v>
      </c>
    </row>
    <row r="34" spans="1:6" ht="15.6">
      <c r="A34" s="42">
        <v>5100</v>
      </c>
      <c r="B34" s="30">
        <v>250</v>
      </c>
      <c r="C34" s="31" t="s">
        <v>14</v>
      </c>
      <c r="D34" s="43">
        <v>758.08</v>
      </c>
      <c r="E34" s="44" t="s">
        <v>196</v>
      </c>
      <c r="F34" s="45" t="str">
        <f t="shared" si="2"/>
        <v>5100-250</v>
      </c>
    </row>
    <row r="35" spans="1:6" ht="15.6">
      <c r="A35" s="42">
        <v>5100</v>
      </c>
      <c r="B35" s="30">
        <v>290</v>
      </c>
      <c r="C35" s="31" t="s">
        <v>15</v>
      </c>
      <c r="D35" s="43">
        <v>0</v>
      </c>
      <c r="E35" s="44"/>
      <c r="F35" s="45" t="str">
        <f t="shared" si="2"/>
        <v>5100-290</v>
      </c>
    </row>
    <row r="36" spans="1:6" ht="15.6">
      <c r="A36" s="42">
        <v>5100</v>
      </c>
      <c r="B36" s="30">
        <v>310</v>
      </c>
      <c r="C36" s="31" t="s">
        <v>16</v>
      </c>
      <c r="D36" s="43">
        <v>0</v>
      </c>
      <c r="E36" s="44"/>
      <c r="F36" s="45" t="str">
        <f t="shared" si="2"/>
        <v>5100-310</v>
      </c>
    </row>
    <row r="37" spans="1:6" ht="15.6">
      <c r="A37" s="42">
        <v>5100</v>
      </c>
      <c r="B37" s="30">
        <v>390</v>
      </c>
      <c r="C37" s="31" t="s">
        <v>44</v>
      </c>
      <c r="D37" s="43">
        <v>43260</v>
      </c>
      <c r="E37" s="44" t="s">
        <v>189</v>
      </c>
      <c r="F37" s="45" t="str">
        <f t="shared" si="2"/>
        <v>5100-390</v>
      </c>
    </row>
    <row r="38" spans="1:6" ht="15.6">
      <c r="A38" s="42">
        <v>5100</v>
      </c>
      <c r="B38" s="30">
        <v>510</v>
      </c>
      <c r="C38" s="31" t="s">
        <v>17</v>
      </c>
      <c r="D38" s="43">
        <v>8495.7765456506113</v>
      </c>
      <c r="E38" s="44" t="s">
        <v>186</v>
      </c>
      <c r="F38" s="45" t="str">
        <f t="shared" si="2"/>
        <v>5100-510</v>
      </c>
    </row>
    <row r="39" spans="1:6" ht="15.6">
      <c r="A39" s="42">
        <v>5100</v>
      </c>
      <c r="B39" s="30">
        <v>513</v>
      </c>
      <c r="C39" s="31" t="s">
        <v>118</v>
      </c>
      <c r="D39" s="43">
        <v>0</v>
      </c>
      <c r="E39" s="44"/>
      <c r="F39" s="45" t="str">
        <f t="shared" si="2"/>
        <v>5100-513</v>
      </c>
    </row>
    <row r="40" spans="1:6" ht="31.2">
      <c r="A40" s="42">
        <v>5100</v>
      </c>
      <c r="B40" s="30">
        <v>520</v>
      </c>
      <c r="C40" s="31" t="s">
        <v>18</v>
      </c>
      <c r="D40" s="43">
        <v>49773.748147438382</v>
      </c>
      <c r="E40" s="44" t="s">
        <v>183</v>
      </c>
      <c r="F40" s="45" t="str">
        <f t="shared" si="2"/>
        <v>5100-520</v>
      </c>
    </row>
    <row r="41" spans="1:6" ht="15.6">
      <c r="A41" s="42">
        <v>5100</v>
      </c>
      <c r="B41" s="30">
        <v>522</v>
      </c>
      <c r="C41" s="31" t="s">
        <v>119</v>
      </c>
      <c r="D41" s="43">
        <v>761.00413371675063</v>
      </c>
      <c r="E41" s="44" t="s">
        <v>189</v>
      </c>
      <c r="F41" s="45" t="str">
        <f t="shared" si="2"/>
        <v>5100-522</v>
      </c>
    </row>
    <row r="42" spans="1:6" ht="31.2">
      <c r="A42" s="42">
        <v>5100</v>
      </c>
      <c r="B42" s="30">
        <v>641</v>
      </c>
      <c r="C42" s="31" t="s">
        <v>19</v>
      </c>
      <c r="D42" s="43">
        <v>160253.4461</v>
      </c>
      <c r="E42" s="44" t="s">
        <v>183</v>
      </c>
      <c r="F42" s="45" t="str">
        <f t="shared" ref="F42" si="3">A42&amp;"-"&amp;B42</f>
        <v>5100-641</v>
      </c>
    </row>
    <row r="43" spans="1:6" ht="31.2">
      <c r="A43" s="42">
        <v>5100</v>
      </c>
      <c r="B43" s="30">
        <v>642</v>
      </c>
      <c r="C43" s="31" t="s">
        <v>143</v>
      </c>
      <c r="D43" s="43">
        <v>165697.01226455788</v>
      </c>
      <c r="E43" s="44" t="s">
        <v>183</v>
      </c>
      <c r="F43" s="45" t="str">
        <f t="shared" ref="F43:F46" si="4">A43&amp;"-"&amp;B43</f>
        <v>5100-642</v>
      </c>
    </row>
    <row r="44" spans="1:6" ht="31.2">
      <c r="A44" s="42">
        <v>5100</v>
      </c>
      <c r="B44" s="30">
        <v>643</v>
      </c>
      <c r="C44" s="31" t="s">
        <v>120</v>
      </c>
      <c r="D44" s="43">
        <v>32123.64</v>
      </c>
      <c r="E44" s="44" t="s">
        <v>183</v>
      </c>
      <c r="F44" s="45" t="str">
        <f t="shared" si="4"/>
        <v>5100-643</v>
      </c>
    </row>
    <row r="45" spans="1:6" ht="31.2">
      <c r="A45" s="42">
        <v>5100</v>
      </c>
      <c r="B45" s="30">
        <v>644</v>
      </c>
      <c r="C45" s="31" t="s">
        <v>146</v>
      </c>
      <c r="D45" s="43">
        <v>44420.81</v>
      </c>
      <c r="E45" s="44" t="s">
        <v>183</v>
      </c>
      <c r="F45" s="45" t="str">
        <f t="shared" si="4"/>
        <v>5100-644</v>
      </c>
    </row>
    <row r="46" spans="1:6" ht="15.6">
      <c r="A46" s="42">
        <v>5100</v>
      </c>
      <c r="B46" s="30">
        <v>690</v>
      </c>
      <c r="C46" s="31" t="s">
        <v>175</v>
      </c>
      <c r="D46" s="43">
        <v>18348.217109992813</v>
      </c>
      <c r="E46" s="44" t="s">
        <v>189</v>
      </c>
      <c r="F46" s="45" t="str">
        <f t="shared" si="4"/>
        <v>5100-690</v>
      </c>
    </row>
    <row r="47" spans="1:6" ht="15.6">
      <c r="A47" s="42">
        <v>5100</v>
      </c>
      <c r="B47" s="30">
        <v>790</v>
      </c>
      <c r="C47" s="31" t="s">
        <v>144</v>
      </c>
      <c r="D47" s="43">
        <v>0</v>
      </c>
      <c r="E47" s="44"/>
      <c r="F47" s="45" t="str">
        <f t="shared" si="2"/>
        <v>5100-790</v>
      </c>
    </row>
    <row r="48" spans="1:6" ht="15.6">
      <c r="A48" s="47"/>
      <c r="B48" s="48"/>
      <c r="C48" s="49" t="s">
        <v>20</v>
      </c>
      <c r="D48" s="50">
        <f>SUM(D25:D47)</f>
        <v>1922251.2251373492</v>
      </c>
      <c r="E48" s="44"/>
      <c r="F48" s="45"/>
    </row>
    <row r="49" spans="1:6" ht="15.6">
      <c r="A49" s="51" t="s">
        <v>21</v>
      </c>
      <c r="B49" s="52"/>
      <c r="C49" s="53"/>
      <c r="D49" s="54"/>
      <c r="E49" s="44"/>
      <c r="F49" s="45"/>
    </row>
    <row r="50" spans="1:6" ht="15.6">
      <c r="A50" s="42">
        <v>5200</v>
      </c>
      <c r="B50" s="30">
        <v>130</v>
      </c>
      <c r="C50" s="31" t="s">
        <v>6</v>
      </c>
      <c r="D50" s="43">
        <v>170000</v>
      </c>
      <c r="E50" s="44" t="s">
        <v>180</v>
      </c>
      <c r="F50" s="45" t="str">
        <f t="shared" ref="F50:F61" si="5">A50&amp;"-"&amp;B50</f>
        <v>5200-130</v>
      </c>
    </row>
    <row r="51" spans="1:6" ht="15.6">
      <c r="A51" s="42">
        <v>5200</v>
      </c>
      <c r="B51" s="30">
        <v>140</v>
      </c>
      <c r="C51" s="31" t="s">
        <v>7</v>
      </c>
      <c r="D51" s="43">
        <v>0</v>
      </c>
      <c r="E51" s="44"/>
      <c r="F51" s="45" t="str">
        <f t="shared" si="5"/>
        <v>5200-140</v>
      </c>
    </row>
    <row r="52" spans="1:6" ht="15.6">
      <c r="A52" s="42">
        <v>5200</v>
      </c>
      <c r="B52" s="30">
        <v>150</v>
      </c>
      <c r="C52" s="31" t="s">
        <v>8</v>
      </c>
      <c r="D52" s="43">
        <v>0</v>
      </c>
      <c r="E52" s="44"/>
      <c r="F52" s="45" t="str">
        <f t="shared" si="5"/>
        <v>5200-150</v>
      </c>
    </row>
    <row r="53" spans="1:6" ht="15.6">
      <c r="A53" s="42">
        <v>5200</v>
      </c>
      <c r="B53" s="30">
        <v>160</v>
      </c>
      <c r="C53" s="31" t="s">
        <v>9</v>
      </c>
      <c r="D53" s="43">
        <v>0</v>
      </c>
      <c r="E53" s="44"/>
      <c r="F53" s="45" t="str">
        <f t="shared" si="5"/>
        <v>5200-160</v>
      </c>
    </row>
    <row r="54" spans="1:6" ht="15.6">
      <c r="A54" s="42">
        <v>5200</v>
      </c>
      <c r="B54" s="30">
        <v>210</v>
      </c>
      <c r="C54" s="31" t="s">
        <v>10</v>
      </c>
      <c r="D54" s="43">
        <v>0</v>
      </c>
      <c r="E54" s="44"/>
      <c r="F54" s="45" t="str">
        <f t="shared" si="5"/>
        <v>5200-210</v>
      </c>
    </row>
    <row r="55" spans="1:6" ht="15.6">
      <c r="A55" s="42">
        <v>5200</v>
      </c>
      <c r="B55" s="30">
        <v>220</v>
      </c>
      <c r="C55" s="31" t="s">
        <v>11</v>
      </c>
      <c r="D55" s="43">
        <v>13395.15</v>
      </c>
      <c r="E55" s="44" t="s">
        <v>141</v>
      </c>
      <c r="F55" s="45" t="str">
        <f t="shared" si="5"/>
        <v>5200-220</v>
      </c>
    </row>
    <row r="56" spans="1:6" ht="31.2">
      <c r="A56" s="42">
        <v>5200</v>
      </c>
      <c r="B56" s="30">
        <v>230</v>
      </c>
      <c r="C56" s="31" t="s">
        <v>12</v>
      </c>
      <c r="D56" s="43">
        <v>10300</v>
      </c>
      <c r="E56" s="46" t="s">
        <v>211</v>
      </c>
      <c r="F56" s="45" t="str">
        <f t="shared" si="5"/>
        <v>5200-230</v>
      </c>
    </row>
    <row r="57" spans="1:6" ht="15.6">
      <c r="A57" s="42">
        <v>5200</v>
      </c>
      <c r="B57" s="30">
        <v>240</v>
      </c>
      <c r="C57" s="31" t="s">
        <v>13</v>
      </c>
      <c r="D57" s="43">
        <v>1050.5999999999999</v>
      </c>
      <c r="E57" s="44" t="s">
        <v>195</v>
      </c>
      <c r="F57" s="45" t="str">
        <f t="shared" si="5"/>
        <v>5200-240</v>
      </c>
    </row>
    <row r="58" spans="1:6" ht="15.6">
      <c r="A58" s="42">
        <v>5200</v>
      </c>
      <c r="B58" s="30">
        <v>250</v>
      </c>
      <c r="C58" s="31" t="s">
        <v>14</v>
      </c>
      <c r="D58" s="43">
        <v>65.92</v>
      </c>
      <c r="E58" s="44" t="s">
        <v>196</v>
      </c>
      <c r="F58" s="45" t="str">
        <f t="shared" si="5"/>
        <v>5200-250</v>
      </c>
    </row>
    <row r="59" spans="1:6" ht="15.6">
      <c r="A59" s="42">
        <v>5200</v>
      </c>
      <c r="B59" s="30">
        <v>290</v>
      </c>
      <c r="C59" s="31" t="s">
        <v>15</v>
      </c>
      <c r="D59" s="43">
        <v>0</v>
      </c>
      <c r="E59" s="44"/>
      <c r="F59" s="45" t="str">
        <f t="shared" si="5"/>
        <v>5200-290</v>
      </c>
    </row>
    <row r="60" spans="1:6" ht="15.6">
      <c r="A60" s="42">
        <v>5200</v>
      </c>
      <c r="B60" s="30">
        <v>310</v>
      </c>
      <c r="C60" s="31" t="s">
        <v>16</v>
      </c>
      <c r="D60" s="43">
        <v>19978.001437814524</v>
      </c>
      <c r="E60" s="44" t="s">
        <v>189</v>
      </c>
      <c r="F60" s="45" t="str">
        <f t="shared" ref="F60" si="6">A60&amp;"-"&amp;B60</f>
        <v>5200-310</v>
      </c>
    </row>
    <row r="61" spans="1:6" ht="15.6">
      <c r="A61" s="42">
        <v>5200</v>
      </c>
      <c r="B61" s="30">
        <v>510</v>
      </c>
      <c r="C61" s="31" t="s">
        <v>17</v>
      </c>
      <c r="D61" s="43">
        <v>488.90901150251625</v>
      </c>
      <c r="E61" s="44" t="s">
        <v>189</v>
      </c>
      <c r="F61" s="45" t="str">
        <f t="shared" si="5"/>
        <v>5200-510</v>
      </c>
    </row>
    <row r="62" spans="1:6" ht="15.6">
      <c r="A62" s="47"/>
      <c r="B62" s="48"/>
      <c r="C62" s="49" t="s">
        <v>22</v>
      </c>
      <c r="D62" s="50">
        <f>SUM(D50:D61)</f>
        <v>215278.58044931706</v>
      </c>
      <c r="E62" s="44"/>
      <c r="F62" s="45"/>
    </row>
    <row r="63" spans="1:6" ht="15.6">
      <c r="A63" s="55" t="s">
        <v>23</v>
      </c>
      <c r="B63" s="56"/>
      <c r="C63" s="57"/>
      <c r="D63" s="58"/>
      <c r="E63" s="44"/>
      <c r="F63" s="45"/>
    </row>
    <row r="64" spans="1:6" ht="15.6">
      <c r="A64" s="42">
        <v>6100</v>
      </c>
      <c r="B64" s="30">
        <v>130</v>
      </c>
      <c r="C64" s="31" t="s">
        <v>6</v>
      </c>
      <c r="D64" s="43">
        <v>0</v>
      </c>
      <c r="E64" s="44"/>
      <c r="F64" s="45" t="str">
        <f t="shared" ref="F64:F73" si="7">A64&amp;"-"&amp;B64</f>
        <v>6100-130</v>
      </c>
    </row>
    <row r="65" spans="1:6" ht="15.6">
      <c r="A65" s="42">
        <v>6100</v>
      </c>
      <c r="B65" s="30">
        <v>140</v>
      </c>
      <c r="C65" s="31" t="s">
        <v>7</v>
      </c>
      <c r="D65" s="43">
        <v>0</v>
      </c>
      <c r="E65" s="44"/>
      <c r="F65" s="45" t="str">
        <f t="shared" si="7"/>
        <v>6100-140</v>
      </c>
    </row>
    <row r="66" spans="1:6" ht="15.6">
      <c r="A66" s="42">
        <v>6100</v>
      </c>
      <c r="B66" s="30">
        <v>150</v>
      </c>
      <c r="C66" s="31" t="s">
        <v>8</v>
      </c>
      <c r="D66" s="43">
        <v>0</v>
      </c>
      <c r="E66" s="44"/>
      <c r="F66" s="45" t="str">
        <f t="shared" si="7"/>
        <v>6100-150</v>
      </c>
    </row>
    <row r="67" spans="1:6" ht="15.6">
      <c r="A67" s="42">
        <v>6100</v>
      </c>
      <c r="B67" s="30">
        <v>160</v>
      </c>
      <c r="C67" s="31" t="s">
        <v>9</v>
      </c>
      <c r="D67" s="43">
        <v>0</v>
      </c>
      <c r="E67" s="44"/>
      <c r="F67" s="45" t="str">
        <f t="shared" si="7"/>
        <v>6100-160</v>
      </c>
    </row>
    <row r="68" spans="1:6" ht="15.6">
      <c r="A68" s="42">
        <v>6100</v>
      </c>
      <c r="B68" s="30">
        <v>210</v>
      </c>
      <c r="C68" s="31" t="s">
        <v>10</v>
      </c>
      <c r="D68" s="43">
        <v>0</v>
      </c>
      <c r="E68" s="44"/>
      <c r="F68" s="45" t="str">
        <f t="shared" si="7"/>
        <v>6100-210</v>
      </c>
    </row>
    <row r="69" spans="1:6" ht="15.6">
      <c r="A69" s="42">
        <v>6100</v>
      </c>
      <c r="B69" s="30">
        <v>220</v>
      </c>
      <c r="C69" s="31" t="s">
        <v>11</v>
      </c>
      <c r="D69" s="43">
        <v>0</v>
      </c>
      <c r="E69" s="44"/>
      <c r="F69" s="45" t="str">
        <f t="shared" si="7"/>
        <v>6100-220</v>
      </c>
    </row>
    <row r="70" spans="1:6" ht="15.6">
      <c r="A70" s="42">
        <v>6100</v>
      </c>
      <c r="B70" s="30">
        <v>230</v>
      </c>
      <c r="C70" s="31" t="s">
        <v>12</v>
      </c>
      <c r="D70" s="43">
        <v>0</v>
      </c>
      <c r="E70" s="46"/>
      <c r="F70" s="45" t="str">
        <f t="shared" si="7"/>
        <v>6100-230</v>
      </c>
    </row>
    <row r="71" spans="1:6" ht="15.6">
      <c r="A71" s="42">
        <v>6100</v>
      </c>
      <c r="B71" s="30">
        <v>240</v>
      </c>
      <c r="C71" s="31" t="s">
        <v>13</v>
      </c>
      <c r="D71" s="43">
        <v>0</v>
      </c>
      <c r="E71" s="44"/>
      <c r="F71" s="45" t="str">
        <f t="shared" si="7"/>
        <v>6100-240</v>
      </c>
    </row>
    <row r="72" spans="1:6" ht="15.6">
      <c r="A72" s="42">
        <v>6100</v>
      </c>
      <c r="B72" s="30">
        <v>250</v>
      </c>
      <c r="C72" s="31" t="s">
        <v>14</v>
      </c>
      <c r="D72" s="43">
        <v>0</v>
      </c>
      <c r="E72" s="44"/>
      <c r="F72" s="45" t="str">
        <f t="shared" si="7"/>
        <v>6100-250</v>
      </c>
    </row>
    <row r="73" spans="1:6" ht="15.6">
      <c r="A73" s="42">
        <v>6100</v>
      </c>
      <c r="B73" s="30">
        <v>290</v>
      </c>
      <c r="C73" s="31" t="s">
        <v>15</v>
      </c>
      <c r="D73" s="43">
        <v>0</v>
      </c>
      <c r="E73" s="44"/>
      <c r="F73" s="45" t="str">
        <f t="shared" si="7"/>
        <v>6100-290</v>
      </c>
    </row>
    <row r="74" spans="1:6" ht="15.6">
      <c r="A74" s="59"/>
      <c r="B74" s="48"/>
      <c r="C74" s="49" t="s">
        <v>24</v>
      </c>
      <c r="D74" s="50">
        <f>SUM(D64:D73)</f>
        <v>0</v>
      </c>
      <c r="E74" s="44"/>
      <c r="F74" s="45"/>
    </row>
    <row r="75" spans="1:6" ht="15.6">
      <c r="A75" s="60" t="s">
        <v>54</v>
      </c>
      <c r="B75" s="56"/>
      <c r="C75" s="61"/>
      <c r="D75" s="62"/>
      <c r="E75" s="44"/>
      <c r="F75" s="45"/>
    </row>
    <row r="76" spans="1:6" ht="15.6">
      <c r="A76" s="42">
        <v>6200</v>
      </c>
      <c r="B76" s="30">
        <v>120</v>
      </c>
      <c r="C76" s="31" t="s">
        <v>5</v>
      </c>
      <c r="D76" s="43">
        <v>0</v>
      </c>
      <c r="E76" s="44"/>
      <c r="F76" s="45" t="str">
        <f t="shared" ref="F76:F86" si="8">A76&amp;"-"&amp;B76</f>
        <v>6200-120</v>
      </c>
    </row>
    <row r="77" spans="1:6" ht="15.6">
      <c r="A77" s="42">
        <v>6200</v>
      </c>
      <c r="B77" s="30">
        <v>130</v>
      </c>
      <c r="C77" s="31" t="s">
        <v>6</v>
      </c>
      <c r="D77" s="43">
        <v>0</v>
      </c>
      <c r="E77" s="44"/>
      <c r="F77" s="45" t="str">
        <f t="shared" si="8"/>
        <v>6200-130</v>
      </c>
    </row>
    <row r="78" spans="1:6" ht="15.6">
      <c r="A78" s="42">
        <v>6200</v>
      </c>
      <c r="B78" s="30">
        <v>140</v>
      </c>
      <c r="C78" s="31" t="s">
        <v>7</v>
      </c>
      <c r="D78" s="43">
        <v>0</v>
      </c>
      <c r="E78" s="44"/>
      <c r="F78" s="45" t="str">
        <f t="shared" si="8"/>
        <v>6200-140</v>
      </c>
    </row>
    <row r="79" spans="1:6" ht="15.6">
      <c r="A79" s="42">
        <v>6200</v>
      </c>
      <c r="B79" s="30">
        <v>150</v>
      </c>
      <c r="C79" s="31" t="s">
        <v>8</v>
      </c>
      <c r="D79" s="43">
        <v>0</v>
      </c>
      <c r="E79" s="44"/>
      <c r="F79" s="45" t="str">
        <f t="shared" si="8"/>
        <v>6200-150</v>
      </c>
    </row>
    <row r="80" spans="1:6" ht="15.6">
      <c r="A80" s="42">
        <v>6200</v>
      </c>
      <c r="B80" s="30">
        <v>160</v>
      </c>
      <c r="C80" s="31" t="s">
        <v>9</v>
      </c>
      <c r="D80" s="43">
        <v>0</v>
      </c>
      <c r="E80" s="44"/>
      <c r="F80" s="45" t="str">
        <f t="shared" si="8"/>
        <v>6200-160</v>
      </c>
    </row>
    <row r="81" spans="1:6" ht="15.6">
      <c r="A81" s="42">
        <v>6200</v>
      </c>
      <c r="B81" s="30">
        <v>210</v>
      </c>
      <c r="C81" s="31" t="s">
        <v>10</v>
      </c>
      <c r="D81" s="43">
        <v>0</v>
      </c>
      <c r="E81" s="44"/>
      <c r="F81" s="45" t="str">
        <f t="shared" si="8"/>
        <v>6200-210</v>
      </c>
    </row>
    <row r="82" spans="1:6" ht="15.6">
      <c r="A82" s="42">
        <v>6200</v>
      </c>
      <c r="B82" s="30">
        <v>220</v>
      </c>
      <c r="C82" s="31" t="s">
        <v>11</v>
      </c>
      <c r="D82" s="43">
        <v>0</v>
      </c>
      <c r="E82" s="44"/>
      <c r="F82" s="45" t="str">
        <f t="shared" si="8"/>
        <v>6200-220</v>
      </c>
    </row>
    <row r="83" spans="1:6" ht="15.6">
      <c r="A83" s="42">
        <v>6200</v>
      </c>
      <c r="B83" s="30">
        <v>230</v>
      </c>
      <c r="C83" s="31" t="s">
        <v>12</v>
      </c>
      <c r="D83" s="43">
        <v>0</v>
      </c>
      <c r="E83" s="44"/>
      <c r="F83" s="45" t="str">
        <f t="shared" si="8"/>
        <v>6200-230</v>
      </c>
    </row>
    <row r="84" spans="1:6" ht="15.6">
      <c r="A84" s="42">
        <v>6200</v>
      </c>
      <c r="B84" s="30">
        <v>240</v>
      </c>
      <c r="C84" s="31" t="s">
        <v>13</v>
      </c>
      <c r="D84" s="43">
        <v>0</v>
      </c>
      <c r="E84" s="44"/>
      <c r="F84" s="45" t="str">
        <f t="shared" si="8"/>
        <v>6200-240</v>
      </c>
    </row>
    <row r="85" spans="1:6" ht="15.6">
      <c r="A85" s="42">
        <v>6200</v>
      </c>
      <c r="B85" s="30">
        <v>250</v>
      </c>
      <c r="C85" s="31" t="s">
        <v>14</v>
      </c>
      <c r="D85" s="43">
        <v>0</v>
      </c>
      <c r="E85" s="44"/>
      <c r="F85" s="45" t="str">
        <f t="shared" si="8"/>
        <v>6200-250</v>
      </c>
    </row>
    <row r="86" spans="1:6" ht="15.6">
      <c r="A86" s="42">
        <v>6200</v>
      </c>
      <c r="B86" s="30">
        <v>290</v>
      </c>
      <c r="C86" s="31" t="s">
        <v>15</v>
      </c>
      <c r="D86" s="43">
        <v>0</v>
      </c>
      <c r="E86" s="44"/>
      <c r="F86" s="45" t="str">
        <f t="shared" si="8"/>
        <v>6200-290</v>
      </c>
    </row>
    <row r="87" spans="1:6" ht="15.6">
      <c r="A87" s="59"/>
      <c r="B87" s="48"/>
      <c r="C87" s="49" t="s">
        <v>25</v>
      </c>
      <c r="D87" s="50">
        <f>SUM(D76:D86)</f>
        <v>0</v>
      </c>
      <c r="E87" s="44"/>
      <c r="F87" s="45"/>
    </row>
    <row r="88" spans="1:6" ht="15.6">
      <c r="A88" s="60" t="s">
        <v>55</v>
      </c>
      <c r="B88" s="56"/>
      <c r="C88" s="61"/>
      <c r="D88" s="62"/>
      <c r="E88" s="44"/>
      <c r="F88" s="45"/>
    </row>
    <row r="89" spans="1:6" ht="15.6">
      <c r="A89" s="42">
        <v>6300</v>
      </c>
      <c r="B89" s="30">
        <v>390</v>
      </c>
      <c r="C89" s="31" t="s">
        <v>44</v>
      </c>
      <c r="D89" s="43">
        <v>0</v>
      </c>
      <c r="E89" s="44"/>
      <c r="F89" s="45" t="str">
        <f t="shared" ref="F89" si="9">A89&amp;"-"&amp;B89</f>
        <v>6300-390</v>
      </c>
    </row>
    <row r="90" spans="1:6" ht="15.6">
      <c r="A90" s="59"/>
      <c r="B90" s="48"/>
      <c r="C90" s="49" t="s">
        <v>26</v>
      </c>
      <c r="D90" s="50">
        <f>SUM(D89)</f>
        <v>0</v>
      </c>
      <c r="E90" s="44"/>
      <c r="F90" s="45"/>
    </row>
    <row r="91" spans="1:6" ht="15.6">
      <c r="A91" s="60" t="s">
        <v>56</v>
      </c>
      <c r="B91" s="56"/>
      <c r="C91" s="61"/>
      <c r="D91" s="62"/>
      <c r="E91" s="44"/>
      <c r="F91" s="45"/>
    </row>
    <row r="92" spans="1:6" ht="15.6">
      <c r="A92" s="42">
        <v>6400</v>
      </c>
      <c r="B92" s="30">
        <v>330</v>
      </c>
      <c r="C92" s="31" t="s">
        <v>27</v>
      </c>
      <c r="D92" s="43">
        <v>0</v>
      </c>
      <c r="E92" s="44"/>
      <c r="F92" s="45" t="str">
        <f t="shared" ref="F92" si="10">A92&amp;"-"&amp;B92</f>
        <v>6400-330</v>
      </c>
    </row>
    <row r="93" spans="1:6" ht="15.6">
      <c r="A93" s="59"/>
      <c r="B93" s="48"/>
      <c r="C93" s="49" t="s">
        <v>28</v>
      </c>
      <c r="D93" s="50">
        <f>SUM(D92)</f>
        <v>0</v>
      </c>
      <c r="E93" s="44"/>
      <c r="F93" s="45"/>
    </row>
    <row r="94" spans="1:6" ht="15.6">
      <c r="A94" s="60" t="s">
        <v>29</v>
      </c>
      <c r="B94" s="56"/>
      <c r="C94" s="61"/>
      <c r="D94" s="62"/>
      <c r="E94" s="44"/>
      <c r="F94" s="45"/>
    </row>
    <row r="95" spans="1:6" ht="15.6">
      <c r="A95" s="42" t="s">
        <v>121</v>
      </c>
      <c r="B95" s="30" t="s">
        <v>122</v>
      </c>
      <c r="C95" s="31" t="s">
        <v>126</v>
      </c>
      <c r="D95" s="43">
        <v>10000</v>
      </c>
      <c r="E95" s="44" t="s">
        <v>184</v>
      </c>
      <c r="F95" s="45" t="str">
        <f t="shared" ref="F95:F98" si="11">A95&amp;"-"&amp;B95</f>
        <v>7100-311</v>
      </c>
    </row>
    <row r="96" spans="1:6" ht="15.6">
      <c r="A96" s="42" t="s">
        <v>121</v>
      </c>
      <c r="B96" s="30" t="s">
        <v>123</v>
      </c>
      <c r="C96" s="31" t="s">
        <v>127</v>
      </c>
      <c r="D96" s="43">
        <v>15000</v>
      </c>
      <c r="E96" s="44" t="s">
        <v>210</v>
      </c>
      <c r="F96" s="45" t="str">
        <f t="shared" si="11"/>
        <v>7100-312</v>
      </c>
    </row>
    <row r="97" spans="1:6" ht="15.6">
      <c r="A97" s="42" t="s">
        <v>121</v>
      </c>
      <c r="B97" s="30" t="s">
        <v>124</v>
      </c>
      <c r="C97" s="31" t="s">
        <v>40</v>
      </c>
      <c r="D97" s="43">
        <v>57456.073687994256</v>
      </c>
      <c r="E97" s="44" t="s">
        <v>210</v>
      </c>
      <c r="F97" s="45" t="str">
        <f t="shared" si="11"/>
        <v>7100-320</v>
      </c>
    </row>
    <row r="98" spans="1:6" ht="15.6">
      <c r="A98" s="42" t="s">
        <v>121</v>
      </c>
      <c r="B98" s="30" t="s">
        <v>125</v>
      </c>
      <c r="C98" s="31" t="s">
        <v>27</v>
      </c>
      <c r="D98" s="43">
        <v>0</v>
      </c>
      <c r="E98" s="44"/>
      <c r="F98" s="45" t="str">
        <f t="shared" si="11"/>
        <v>7100-330</v>
      </c>
    </row>
    <row r="99" spans="1:6" ht="15.6">
      <c r="A99" s="59"/>
      <c r="B99" s="48"/>
      <c r="C99" s="49" t="s">
        <v>30</v>
      </c>
      <c r="D99" s="50">
        <f>SUM(D95:D98)</f>
        <v>82456.073687994256</v>
      </c>
      <c r="E99" s="44"/>
      <c r="F99" s="45"/>
    </row>
    <row r="100" spans="1:6" ht="15.6">
      <c r="A100" s="60" t="s">
        <v>57</v>
      </c>
      <c r="B100" s="56"/>
      <c r="C100" s="61"/>
      <c r="D100" s="62"/>
      <c r="E100" s="44"/>
      <c r="F100" s="45"/>
    </row>
    <row r="101" spans="1:6" ht="15.6">
      <c r="A101" s="42">
        <v>7200</v>
      </c>
      <c r="B101" s="30">
        <v>310</v>
      </c>
      <c r="C101" s="31" t="s">
        <v>145</v>
      </c>
      <c r="D101" s="43">
        <v>376627.07999999996</v>
      </c>
      <c r="E101" s="44" t="s">
        <v>187</v>
      </c>
      <c r="F101" s="45" t="str">
        <f t="shared" ref="F101" si="12">A101&amp;"-"&amp;B101</f>
        <v>7200-310</v>
      </c>
    </row>
    <row r="102" spans="1:6" ht="15.6">
      <c r="A102" s="59"/>
      <c r="B102" s="48"/>
      <c r="C102" s="49" t="s">
        <v>32</v>
      </c>
      <c r="D102" s="50">
        <f>SUM(D101)</f>
        <v>376627.07999999996</v>
      </c>
      <c r="E102" s="44"/>
      <c r="F102" s="45"/>
    </row>
    <row r="103" spans="1:6" ht="15.6">
      <c r="A103" s="60" t="s">
        <v>58</v>
      </c>
      <c r="B103" s="56"/>
      <c r="C103" s="61"/>
      <c r="D103" s="62"/>
      <c r="E103" s="44"/>
      <c r="F103" s="45"/>
    </row>
    <row r="104" spans="1:6" ht="15.6">
      <c r="A104" s="42">
        <v>7300</v>
      </c>
      <c r="B104" s="30">
        <v>110</v>
      </c>
      <c r="C104" s="31" t="s">
        <v>4</v>
      </c>
      <c r="D104" s="43">
        <v>151900</v>
      </c>
      <c r="E104" s="44" t="s">
        <v>180</v>
      </c>
      <c r="F104" s="45" t="str">
        <f t="shared" ref="F104:F123" si="13">A104&amp;"-"&amp;B104</f>
        <v>7300-110</v>
      </c>
    </row>
    <row r="105" spans="1:6" ht="15.6">
      <c r="A105" s="42">
        <v>7300</v>
      </c>
      <c r="B105" s="30">
        <v>160</v>
      </c>
      <c r="C105" s="31" t="s">
        <v>100</v>
      </c>
      <c r="D105" s="43">
        <v>72800</v>
      </c>
      <c r="E105" s="44" t="s">
        <v>180</v>
      </c>
      <c r="F105" s="45" t="str">
        <f t="shared" si="13"/>
        <v>7300-160</v>
      </c>
    </row>
    <row r="106" spans="1:6" ht="15.6">
      <c r="A106" s="42">
        <v>7300</v>
      </c>
      <c r="B106" s="30">
        <v>210</v>
      </c>
      <c r="C106" s="31" t="s">
        <v>10</v>
      </c>
      <c r="D106" s="43">
        <v>0</v>
      </c>
      <c r="E106" s="44"/>
      <c r="F106" s="45" t="str">
        <f t="shared" si="13"/>
        <v>7300-210</v>
      </c>
    </row>
    <row r="107" spans="1:6" ht="15.6">
      <c r="A107" s="42">
        <v>7300</v>
      </c>
      <c r="B107" s="30">
        <v>220</v>
      </c>
      <c r="C107" s="31" t="s">
        <v>11</v>
      </c>
      <c r="D107" s="43">
        <v>17705.236499999999</v>
      </c>
      <c r="E107" s="44" t="s">
        <v>141</v>
      </c>
      <c r="F107" s="45" t="str">
        <f t="shared" si="13"/>
        <v>7300-220</v>
      </c>
    </row>
    <row r="108" spans="1:6" ht="31.2">
      <c r="A108" s="42">
        <v>7300</v>
      </c>
      <c r="B108" s="30">
        <v>230</v>
      </c>
      <c r="C108" s="31" t="s">
        <v>12</v>
      </c>
      <c r="D108" s="43">
        <v>10300</v>
      </c>
      <c r="E108" s="46" t="s">
        <v>211</v>
      </c>
      <c r="F108" s="45" t="str">
        <f t="shared" si="13"/>
        <v>7300-230</v>
      </c>
    </row>
    <row r="109" spans="1:6" ht="15.6">
      <c r="A109" s="42">
        <v>7300</v>
      </c>
      <c r="B109" s="30">
        <v>240</v>
      </c>
      <c r="C109" s="31" t="s">
        <v>13</v>
      </c>
      <c r="D109" s="43">
        <v>1388.646</v>
      </c>
      <c r="E109" s="44" t="s">
        <v>195</v>
      </c>
      <c r="F109" s="45" t="str">
        <f t="shared" si="13"/>
        <v>7300-240</v>
      </c>
    </row>
    <row r="110" spans="1:6" ht="15.6">
      <c r="A110" s="42">
        <v>7300</v>
      </c>
      <c r="B110" s="30">
        <v>250</v>
      </c>
      <c r="C110" s="31" t="s">
        <v>14</v>
      </c>
      <c r="D110" s="43">
        <v>98.88</v>
      </c>
      <c r="E110" s="44" t="s">
        <v>196</v>
      </c>
      <c r="F110" s="45" t="str">
        <f t="shared" si="13"/>
        <v>7300-250</v>
      </c>
    </row>
    <row r="111" spans="1:6" ht="15.6">
      <c r="A111" s="42">
        <v>7300</v>
      </c>
      <c r="B111" s="30">
        <v>310</v>
      </c>
      <c r="C111" s="31" t="s">
        <v>44</v>
      </c>
      <c r="D111" s="43">
        <v>0</v>
      </c>
      <c r="E111" s="44"/>
      <c r="F111" s="45" t="str">
        <f t="shared" si="13"/>
        <v>7300-310</v>
      </c>
    </row>
    <row r="112" spans="1:6" ht="15.6">
      <c r="A112" s="42">
        <v>7300</v>
      </c>
      <c r="B112" s="30">
        <v>330</v>
      </c>
      <c r="C112" s="31" t="s">
        <v>27</v>
      </c>
      <c r="D112" s="43">
        <v>2234.9600503235083</v>
      </c>
      <c r="E112" s="44" t="s">
        <v>189</v>
      </c>
      <c r="F112" s="45" t="str">
        <f t="shared" si="13"/>
        <v>7300-330</v>
      </c>
    </row>
    <row r="113" spans="1:6" ht="15.6">
      <c r="A113" s="42">
        <v>7300</v>
      </c>
      <c r="B113" s="30">
        <v>370</v>
      </c>
      <c r="C113" s="31" t="s">
        <v>128</v>
      </c>
      <c r="D113" s="43">
        <v>178.35623652048884</v>
      </c>
      <c r="E113" s="44" t="s">
        <v>189</v>
      </c>
      <c r="F113" s="45" t="str">
        <f t="shared" si="13"/>
        <v>7300-370</v>
      </c>
    </row>
    <row r="114" spans="1:6" ht="15.6">
      <c r="A114" s="42">
        <v>7300</v>
      </c>
      <c r="B114" s="30">
        <v>510</v>
      </c>
      <c r="C114" s="31" t="s">
        <v>17</v>
      </c>
      <c r="D114" s="43">
        <v>33631.861373112864</v>
      </c>
      <c r="E114" s="44" t="s">
        <v>189</v>
      </c>
      <c r="F114" s="45" t="str">
        <f t="shared" si="13"/>
        <v>7300-510</v>
      </c>
    </row>
    <row r="115" spans="1:6" ht="15.6">
      <c r="A115" s="42">
        <v>7300</v>
      </c>
      <c r="B115" s="30">
        <v>590</v>
      </c>
      <c r="C115" s="31" t="s">
        <v>129</v>
      </c>
      <c r="D115" s="43">
        <v>8024.7163012221417</v>
      </c>
      <c r="E115" s="44" t="s">
        <v>189</v>
      </c>
      <c r="F115" s="45" t="str">
        <f t="shared" si="13"/>
        <v>7300-590</v>
      </c>
    </row>
    <row r="116" spans="1:6" ht="31.2">
      <c r="A116" s="42">
        <v>7300</v>
      </c>
      <c r="B116" s="30">
        <v>641</v>
      </c>
      <c r="C116" s="31" t="s">
        <v>19</v>
      </c>
      <c r="D116" s="43">
        <v>9959.07</v>
      </c>
      <c r="E116" s="44" t="s">
        <v>183</v>
      </c>
      <c r="F116" s="45" t="str">
        <f t="shared" si="13"/>
        <v>7300-641</v>
      </c>
    </row>
    <row r="117" spans="1:6" ht="31.2">
      <c r="A117" s="42">
        <v>7300</v>
      </c>
      <c r="B117" s="30">
        <v>642</v>
      </c>
      <c r="C117" s="31" t="s">
        <v>143</v>
      </c>
      <c r="D117" s="43">
        <v>12963.187569999998</v>
      </c>
      <c r="E117" s="44" t="s">
        <v>183</v>
      </c>
      <c r="F117" s="45" t="str">
        <f t="shared" si="13"/>
        <v>7300-642</v>
      </c>
    </row>
    <row r="118" spans="1:6" ht="15.6">
      <c r="A118" s="42">
        <v>7300</v>
      </c>
      <c r="B118" s="30">
        <v>643</v>
      </c>
      <c r="C118" s="31" t="s">
        <v>120</v>
      </c>
      <c r="D118" s="43">
        <v>0</v>
      </c>
      <c r="E118" s="77"/>
      <c r="F118" s="45" t="str">
        <f>A118&amp;"-"&amp;B118</f>
        <v>7300-643</v>
      </c>
    </row>
    <row r="119" spans="1:6" ht="31.2">
      <c r="A119" s="42">
        <v>7300</v>
      </c>
      <c r="B119" s="30">
        <v>644</v>
      </c>
      <c r="C119" s="31" t="s">
        <v>146</v>
      </c>
      <c r="D119" s="43">
        <v>5347.9628900071893</v>
      </c>
      <c r="E119" s="44" t="s">
        <v>183</v>
      </c>
      <c r="F119" s="45" t="str">
        <f t="shared" si="13"/>
        <v>7300-644</v>
      </c>
    </row>
    <row r="120" spans="1:6" ht="15.6">
      <c r="A120" s="42">
        <v>7300</v>
      </c>
      <c r="B120" s="30">
        <v>690</v>
      </c>
      <c r="C120" s="31" t="s">
        <v>33</v>
      </c>
      <c r="D120" s="43">
        <v>0</v>
      </c>
      <c r="E120" s="44"/>
      <c r="F120" s="45" t="str">
        <f t="shared" si="13"/>
        <v>7300-690</v>
      </c>
    </row>
    <row r="121" spans="1:6" ht="15.6">
      <c r="A121" s="42">
        <v>7300</v>
      </c>
      <c r="B121" s="30">
        <v>730</v>
      </c>
      <c r="C121" s="31" t="s">
        <v>31</v>
      </c>
      <c r="D121" s="43">
        <v>9858.8808411214959</v>
      </c>
      <c r="E121" s="44" t="s">
        <v>189</v>
      </c>
      <c r="F121" s="45" t="str">
        <f t="shared" si="13"/>
        <v>7300-730</v>
      </c>
    </row>
    <row r="122" spans="1:6" ht="15.6">
      <c r="A122" s="42">
        <v>7300</v>
      </c>
      <c r="B122" s="30">
        <v>750</v>
      </c>
      <c r="C122" s="31" t="s">
        <v>34</v>
      </c>
      <c r="D122" s="43">
        <v>0</v>
      </c>
      <c r="E122" s="44"/>
      <c r="F122" s="45" t="str">
        <f t="shared" si="13"/>
        <v>7300-750</v>
      </c>
    </row>
    <row r="123" spans="1:6" ht="15.6">
      <c r="A123" s="42">
        <v>7300</v>
      </c>
      <c r="B123" s="30">
        <v>790</v>
      </c>
      <c r="C123" s="31" t="s">
        <v>35</v>
      </c>
      <c r="D123" s="43">
        <v>0</v>
      </c>
      <c r="E123" s="77"/>
      <c r="F123" s="45" t="str">
        <f t="shared" si="13"/>
        <v>7300-790</v>
      </c>
    </row>
    <row r="124" spans="1:6" ht="15.6">
      <c r="A124" s="42"/>
      <c r="B124" s="48"/>
      <c r="C124" s="49" t="s">
        <v>36</v>
      </c>
      <c r="D124" s="50">
        <f>SUM(D104:D123)</f>
        <v>336391.75776230771</v>
      </c>
      <c r="E124" s="44"/>
      <c r="F124" s="45"/>
    </row>
    <row r="125" spans="1:6" ht="15.6">
      <c r="A125" s="63" t="s">
        <v>48</v>
      </c>
      <c r="B125" s="56"/>
      <c r="C125" s="61"/>
      <c r="D125" s="62"/>
      <c r="E125" s="44"/>
      <c r="F125" s="45"/>
    </row>
    <row r="126" spans="1:6" ht="15.6">
      <c r="A126" s="42">
        <v>7400</v>
      </c>
      <c r="B126" s="30">
        <v>630</v>
      </c>
      <c r="C126" s="31" t="s">
        <v>131</v>
      </c>
      <c r="D126" s="43">
        <v>0</v>
      </c>
      <c r="E126" s="44"/>
      <c r="F126" s="45" t="str">
        <f t="shared" ref="F126" si="14">A126&amp;"-"&amp;B126</f>
        <v>7400-630</v>
      </c>
    </row>
    <row r="127" spans="1:6" ht="15.6">
      <c r="A127" s="64"/>
      <c r="B127" s="65"/>
      <c r="C127" s="49" t="s">
        <v>130</v>
      </c>
      <c r="D127" s="50">
        <f>SUM(D126:D126)</f>
        <v>0</v>
      </c>
      <c r="E127" s="44"/>
      <c r="F127" s="45"/>
    </row>
    <row r="128" spans="1:6" ht="15.6">
      <c r="A128" s="60" t="s">
        <v>50</v>
      </c>
      <c r="B128" s="56"/>
      <c r="C128" s="61"/>
      <c r="D128" s="62"/>
      <c r="E128" s="44"/>
      <c r="F128" s="45"/>
    </row>
    <row r="129" spans="1:6" ht="15.6">
      <c r="A129" s="42">
        <v>7500</v>
      </c>
      <c r="B129" s="30" t="s">
        <v>147</v>
      </c>
      <c r="C129" s="31" t="s">
        <v>151</v>
      </c>
      <c r="D129" s="43">
        <v>48000</v>
      </c>
      <c r="E129" s="44" t="s">
        <v>205</v>
      </c>
      <c r="F129" s="45" t="str">
        <f t="shared" ref="F129:F133" si="15">A129&amp;"-"&amp;B129</f>
        <v>7500-310</v>
      </c>
    </row>
    <row r="130" spans="1:6" ht="15.6">
      <c r="A130" s="42">
        <v>7500</v>
      </c>
      <c r="B130" s="30">
        <v>961</v>
      </c>
      <c r="C130" s="31" t="s">
        <v>182</v>
      </c>
      <c r="D130" s="43">
        <v>10919.554996405464</v>
      </c>
      <c r="E130" s="44" t="s">
        <v>189</v>
      </c>
      <c r="F130" s="45"/>
    </row>
    <row r="131" spans="1:6" ht="15.6">
      <c r="A131" s="42">
        <v>7500</v>
      </c>
      <c r="B131" s="30" t="s">
        <v>148</v>
      </c>
      <c r="C131" s="31" t="s">
        <v>152</v>
      </c>
      <c r="D131" s="43">
        <v>0</v>
      </c>
      <c r="E131" s="44"/>
      <c r="F131" s="45" t="str">
        <f t="shared" si="15"/>
        <v>7500-692</v>
      </c>
    </row>
    <row r="132" spans="1:6" ht="15.6">
      <c r="A132" s="42">
        <v>7500</v>
      </c>
      <c r="B132" s="30" t="s">
        <v>149</v>
      </c>
      <c r="C132" s="31" t="s">
        <v>153</v>
      </c>
      <c r="D132" s="43">
        <v>2260.6685837526957</v>
      </c>
      <c r="E132" s="44" t="s">
        <v>189</v>
      </c>
      <c r="F132" s="45" t="str">
        <f t="shared" si="15"/>
        <v>7500-730</v>
      </c>
    </row>
    <row r="133" spans="1:6" ht="31.2">
      <c r="A133" s="42">
        <v>7500</v>
      </c>
      <c r="B133" s="30" t="s">
        <v>150</v>
      </c>
      <c r="C133" s="31" t="s">
        <v>132</v>
      </c>
      <c r="D133" s="43">
        <v>104945.49295774648</v>
      </c>
      <c r="E133" s="78" t="s">
        <v>206</v>
      </c>
      <c r="F133" s="45" t="str">
        <f t="shared" si="15"/>
        <v>7500-731</v>
      </c>
    </row>
    <row r="134" spans="1:6" ht="15.6">
      <c r="A134" s="66">
        <v>7500</v>
      </c>
      <c r="B134" s="30">
        <v>732</v>
      </c>
      <c r="C134" s="31" t="s">
        <v>181</v>
      </c>
      <c r="D134" s="43">
        <v>0</v>
      </c>
      <c r="E134" s="44"/>
      <c r="F134" s="45"/>
    </row>
    <row r="135" spans="1:6" ht="15.6">
      <c r="A135" s="59"/>
      <c r="B135" s="48"/>
      <c r="C135" s="49" t="s">
        <v>37</v>
      </c>
      <c r="D135" s="50">
        <f>SUM(D129:D134)</f>
        <v>166125.71653790463</v>
      </c>
      <c r="E135" s="44"/>
      <c r="F135" s="45"/>
    </row>
    <row r="136" spans="1:6" ht="15.6">
      <c r="A136" s="63" t="s">
        <v>49</v>
      </c>
      <c r="B136" s="56"/>
      <c r="C136" s="61"/>
      <c r="D136" s="62"/>
      <c r="E136" s="44"/>
      <c r="F136" s="45"/>
    </row>
    <row r="137" spans="1:6" ht="15.6">
      <c r="A137" s="42">
        <v>7600</v>
      </c>
      <c r="B137" s="30">
        <v>160</v>
      </c>
      <c r="C137" s="31" t="s">
        <v>101</v>
      </c>
      <c r="D137" s="43">
        <v>216120</v>
      </c>
      <c r="E137" s="44" t="s">
        <v>180</v>
      </c>
      <c r="F137" s="45" t="str">
        <f t="shared" ref="F137:F150" si="16">A137&amp;"-"&amp;B137</f>
        <v>7600-160</v>
      </c>
    </row>
    <row r="138" spans="1:6" ht="15.6">
      <c r="A138" s="42">
        <v>7600</v>
      </c>
      <c r="B138" s="30">
        <v>160</v>
      </c>
      <c r="C138" s="31" t="s">
        <v>102</v>
      </c>
      <c r="D138" s="43">
        <v>0</v>
      </c>
      <c r="E138" s="44"/>
      <c r="F138" s="45" t="str">
        <f t="shared" si="16"/>
        <v>7600-160</v>
      </c>
    </row>
    <row r="139" spans="1:6" ht="15.6">
      <c r="A139" s="42">
        <v>7600</v>
      </c>
      <c r="B139" s="30">
        <v>160</v>
      </c>
      <c r="C139" s="31" t="s">
        <v>9</v>
      </c>
      <c r="D139" s="43">
        <v>0</v>
      </c>
      <c r="E139" s="44"/>
      <c r="F139" s="45" t="str">
        <f t="shared" si="16"/>
        <v>7600-160</v>
      </c>
    </row>
    <row r="140" spans="1:6" ht="15.6">
      <c r="A140" s="42">
        <v>7600</v>
      </c>
      <c r="B140" s="30">
        <v>210</v>
      </c>
      <c r="C140" s="31" t="s">
        <v>10</v>
      </c>
      <c r="D140" s="43">
        <v>0</v>
      </c>
      <c r="E140" s="44"/>
      <c r="F140" s="45" t="str">
        <f t="shared" si="16"/>
        <v>7600-210</v>
      </c>
    </row>
    <row r="141" spans="1:6" ht="15.6">
      <c r="A141" s="42">
        <v>7600</v>
      </c>
      <c r="B141" s="30">
        <v>220</v>
      </c>
      <c r="C141" s="31" t="s">
        <v>11</v>
      </c>
      <c r="D141" s="43">
        <v>17029.1754</v>
      </c>
      <c r="E141" s="44" t="s">
        <v>141</v>
      </c>
      <c r="F141" s="45" t="str">
        <f t="shared" si="16"/>
        <v>7600-220</v>
      </c>
    </row>
    <row r="142" spans="1:6" ht="31.2">
      <c r="A142" s="42">
        <v>7600</v>
      </c>
      <c r="B142" s="30">
        <v>230</v>
      </c>
      <c r="C142" s="31" t="s">
        <v>12</v>
      </c>
      <c r="D142" s="43">
        <v>5150</v>
      </c>
      <c r="E142" s="46" t="s">
        <v>211</v>
      </c>
      <c r="F142" s="45" t="str">
        <f t="shared" si="16"/>
        <v>7600-230</v>
      </c>
    </row>
    <row r="143" spans="1:6" ht="15.6">
      <c r="A143" s="42">
        <v>7600</v>
      </c>
      <c r="B143" s="30">
        <v>240</v>
      </c>
      <c r="C143" s="31" t="s">
        <v>13</v>
      </c>
      <c r="D143" s="43">
        <v>1335.6215999999999</v>
      </c>
      <c r="E143" s="44" t="s">
        <v>195</v>
      </c>
      <c r="F143" s="45" t="str">
        <f t="shared" si="16"/>
        <v>7600-240</v>
      </c>
    </row>
    <row r="144" spans="1:6" ht="15.6">
      <c r="A144" s="42">
        <v>7600</v>
      </c>
      <c r="B144" s="30">
        <v>250</v>
      </c>
      <c r="C144" s="31" t="s">
        <v>14</v>
      </c>
      <c r="D144" s="43">
        <v>230.72</v>
      </c>
      <c r="E144" s="44" t="s">
        <v>196</v>
      </c>
      <c r="F144" s="45" t="str">
        <f t="shared" si="16"/>
        <v>7600-250</v>
      </c>
    </row>
    <row r="145" spans="1:6" ht="15.6">
      <c r="A145" s="42">
        <v>7600</v>
      </c>
      <c r="B145" s="30">
        <v>290</v>
      </c>
      <c r="C145" s="31" t="s">
        <v>15</v>
      </c>
      <c r="D145" s="43">
        <v>0</v>
      </c>
      <c r="E145" s="44"/>
      <c r="F145" s="45" t="str">
        <f t="shared" si="16"/>
        <v>7600-290</v>
      </c>
    </row>
    <row r="146" spans="1:6" ht="15.6">
      <c r="A146" s="42">
        <v>7600</v>
      </c>
      <c r="B146" s="30">
        <v>310</v>
      </c>
      <c r="C146" s="31" t="s">
        <v>133</v>
      </c>
      <c r="D146" s="43">
        <v>0</v>
      </c>
      <c r="E146" s="44"/>
      <c r="F146" s="45" t="str">
        <f t="shared" si="16"/>
        <v>7600-310</v>
      </c>
    </row>
    <row r="147" spans="1:6" ht="15.6">
      <c r="A147" s="42">
        <v>7600</v>
      </c>
      <c r="B147" s="30">
        <v>570</v>
      </c>
      <c r="C147" s="31" t="s">
        <v>38</v>
      </c>
      <c r="D147" s="43">
        <v>277924.44680086273</v>
      </c>
      <c r="E147" s="77" t="s">
        <v>189</v>
      </c>
      <c r="F147" s="45" t="str">
        <f t="shared" si="16"/>
        <v>7600-570</v>
      </c>
    </row>
    <row r="148" spans="1:6" ht="15.6">
      <c r="A148" s="42">
        <v>7600</v>
      </c>
      <c r="B148" s="30">
        <v>411</v>
      </c>
      <c r="C148" s="31" t="s">
        <v>192</v>
      </c>
      <c r="D148" s="43">
        <v>0</v>
      </c>
      <c r="E148" s="44"/>
      <c r="F148" s="45" t="str">
        <f t="shared" si="16"/>
        <v>7600-411</v>
      </c>
    </row>
    <row r="149" spans="1:6" ht="15.6">
      <c r="A149" s="42">
        <v>7600</v>
      </c>
      <c r="B149" s="30">
        <v>590</v>
      </c>
      <c r="C149" s="31" t="s">
        <v>129</v>
      </c>
      <c r="D149" s="43">
        <v>0</v>
      </c>
      <c r="E149" s="44"/>
      <c r="F149" s="45" t="str">
        <f t="shared" ref="F149" si="17">A149&amp;"-"&amp;B149</f>
        <v>7600-590</v>
      </c>
    </row>
    <row r="150" spans="1:6" ht="15.6">
      <c r="A150" s="42">
        <v>7600</v>
      </c>
      <c r="B150" s="30">
        <v>730</v>
      </c>
      <c r="C150" s="31" t="s">
        <v>31</v>
      </c>
      <c r="D150" s="43">
        <v>0</v>
      </c>
      <c r="E150" s="44"/>
      <c r="F150" s="45" t="str">
        <f t="shared" si="16"/>
        <v>7600-730</v>
      </c>
    </row>
    <row r="151" spans="1:6" ht="15.6">
      <c r="A151" s="59"/>
      <c r="B151" s="48"/>
      <c r="C151" s="49" t="s">
        <v>39</v>
      </c>
      <c r="D151" s="50">
        <f>SUM(D137:D150)</f>
        <v>517789.96380086278</v>
      </c>
      <c r="E151" s="44"/>
      <c r="F151" s="45"/>
    </row>
    <row r="152" spans="1:6" ht="15.6">
      <c r="A152" s="63" t="s">
        <v>134</v>
      </c>
      <c r="B152" s="56"/>
      <c r="C152" s="61"/>
      <c r="D152" s="62"/>
      <c r="E152" s="44"/>
      <c r="F152" s="45"/>
    </row>
    <row r="153" spans="1:6" ht="15.6">
      <c r="A153" s="42">
        <v>7700</v>
      </c>
      <c r="B153" s="30">
        <v>311</v>
      </c>
      <c r="C153" s="31" t="s">
        <v>154</v>
      </c>
      <c r="D153" s="43">
        <v>1577.2106398274623</v>
      </c>
      <c r="E153" s="44" t="s">
        <v>189</v>
      </c>
      <c r="F153" s="45" t="str">
        <f t="shared" ref="F153:F154" si="18">A153&amp;"-"&amp;B153</f>
        <v>7700-311</v>
      </c>
    </row>
    <row r="154" spans="1:6" ht="15.6">
      <c r="A154" s="42">
        <v>7700</v>
      </c>
      <c r="B154" s="30">
        <v>312</v>
      </c>
      <c r="C154" s="31" t="s">
        <v>136</v>
      </c>
      <c r="D154" s="43">
        <v>5270.5647951114306</v>
      </c>
      <c r="E154" s="44" t="s">
        <v>189</v>
      </c>
      <c r="F154" s="45" t="str">
        <f t="shared" si="18"/>
        <v>7700-312</v>
      </c>
    </row>
    <row r="155" spans="1:6" ht="15.6">
      <c r="A155" s="59"/>
      <c r="B155" s="68"/>
      <c r="C155" s="49" t="s">
        <v>135</v>
      </c>
      <c r="D155" s="50">
        <f>SUM(D153:D154)</f>
        <v>6847.7754349388924</v>
      </c>
      <c r="E155" s="44"/>
      <c r="F155" s="45"/>
    </row>
    <row r="156" spans="1:6" ht="15.6">
      <c r="A156" s="63" t="s">
        <v>51</v>
      </c>
      <c r="B156" s="56"/>
      <c r="C156" s="61"/>
      <c r="D156" s="62"/>
      <c r="E156" s="44"/>
      <c r="F156" s="45"/>
    </row>
    <row r="157" spans="1:6" ht="15.6">
      <c r="A157" s="42">
        <v>7900</v>
      </c>
      <c r="B157" s="30">
        <v>160</v>
      </c>
      <c r="C157" s="31" t="s">
        <v>9</v>
      </c>
      <c r="D157" s="43">
        <v>80288.800000000003</v>
      </c>
      <c r="E157" s="44" t="s">
        <v>180</v>
      </c>
      <c r="F157" s="45" t="str">
        <f t="shared" ref="F157:F182" si="19">A157&amp;"-"&amp;B157</f>
        <v>7900-160</v>
      </c>
    </row>
    <row r="158" spans="1:6" ht="15.6">
      <c r="A158" s="42">
        <v>7900</v>
      </c>
      <c r="B158" s="30">
        <v>210</v>
      </c>
      <c r="C158" s="31" t="s">
        <v>10</v>
      </c>
      <c r="D158" s="43">
        <v>0</v>
      </c>
      <c r="E158" s="44"/>
      <c r="F158" s="45" t="str">
        <f t="shared" si="19"/>
        <v>7900-210</v>
      </c>
    </row>
    <row r="159" spans="1:6" ht="15.6">
      <c r="A159" s="42">
        <v>7900</v>
      </c>
      <c r="B159" s="30">
        <v>220</v>
      </c>
      <c r="C159" s="31" t="s">
        <v>11</v>
      </c>
      <c r="D159" s="43">
        <v>6326.3559959999993</v>
      </c>
      <c r="E159" s="44" t="s">
        <v>141</v>
      </c>
      <c r="F159" s="45" t="str">
        <f t="shared" si="19"/>
        <v>7900-220</v>
      </c>
    </row>
    <row r="160" spans="1:6" ht="31.2">
      <c r="A160" s="42">
        <v>7900</v>
      </c>
      <c r="B160" s="30">
        <v>230</v>
      </c>
      <c r="C160" s="31" t="s">
        <v>12</v>
      </c>
      <c r="D160" s="43">
        <v>5150</v>
      </c>
      <c r="E160" s="46" t="s">
        <v>211</v>
      </c>
      <c r="F160" s="45" t="str">
        <f t="shared" si="19"/>
        <v>7900-230</v>
      </c>
    </row>
    <row r="161" spans="1:6" ht="15.6">
      <c r="A161" s="42">
        <v>7900</v>
      </c>
      <c r="B161" s="30">
        <v>240</v>
      </c>
      <c r="C161" s="31" t="s">
        <v>13</v>
      </c>
      <c r="D161" s="43">
        <v>496.18478399999998</v>
      </c>
      <c r="E161" s="44" t="s">
        <v>195</v>
      </c>
      <c r="F161" s="45" t="str">
        <f t="shared" si="19"/>
        <v>7900-240</v>
      </c>
    </row>
    <row r="162" spans="1:6" ht="15.6">
      <c r="A162" s="42">
        <v>7900</v>
      </c>
      <c r="B162" s="30">
        <v>250</v>
      </c>
      <c r="C162" s="31" t="s">
        <v>14</v>
      </c>
      <c r="D162" s="43">
        <v>98.88</v>
      </c>
      <c r="E162" s="44" t="s">
        <v>196</v>
      </c>
      <c r="F162" s="45" t="str">
        <f t="shared" si="19"/>
        <v>7900-250</v>
      </c>
    </row>
    <row r="163" spans="1:6" ht="15.6">
      <c r="A163" s="42">
        <v>7900</v>
      </c>
      <c r="B163" s="30">
        <v>290</v>
      </c>
      <c r="C163" s="31" t="s">
        <v>15</v>
      </c>
      <c r="D163" s="43">
        <v>0</v>
      </c>
      <c r="E163" s="44"/>
      <c r="F163" s="45" t="str">
        <f t="shared" si="19"/>
        <v>7900-290</v>
      </c>
    </row>
    <row r="164" spans="1:6" ht="15.6">
      <c r="A164" s="42">
        <v>7900</v>
      </c>
      <c r="B164" s="30">
        <v>310</v>
      </c>
      <c r="C164" s="31" t="s">
        <v>16</v>
      </c>
      <c r="D164" s="43">
        <v>0</v>
      </c>
      <c r="E164" s="44"/>
      <c r="F164" s="45" t="str">
        <f>A164&amp;"-"&amp;B164</f>
        <v>7900-310</v>
      </c>
    </row>
    <row r="165" spans="1:6" ht="15.6">
      <c r="A165" s="42">
        <v>7900</v>
      </c>
      <c r="B165" s="30">
        <v>320</v>
      </c>
      <c r="C165" s="31" t="s">
        <v>40</v>
      </c>
      <c r="D165" s="43">
        <v>2743.0321710999278</v>
      </c>
      <c r="E165" s="44" t="s">
        <v>189</v>
      </c>
      <c r="F165" s="45" t="str">
        <f t="shared" si="19"/>
        <v>7900-320</v>
      </c>
    </row>
    <row r="166" spans="1:6" ht="15.6">
      <c r="A166" s="42">
        <v>7900</v>
      </c>
      <c r="B166" s="30">
        <v>330</v>
      </c>
      <c r="C166" s="31" t="s">
        <v>27</v>
      </c>
      <c r="D166" s="43">
        <v>0</v>
      </c>
      <c r="E166" s="44"/>
      <c r="F166" s="45" t="str">
        <f t="shared" si="19"/>
        <v>7900-330</v>
      </c>
    </row>
    <row r="167" spans="1:6" ht="15.6">
      <c r="A167" s="42">
        <v>7900</v>
      </c>
      <c r="B167" s="30">
        <v>350</v>
      </c>
      <c r="C167" s="31" t="s">
        <v>41</v>
      </c>
      <c r="D167" s="43">
        <v>12149.779295470884</v>
      </c>
      <c r="E167" s="44" t="s">
        <v>189</v>
      </c>
      <c r="F167" s="45" t="str">
        <f t="shared" si="19"/>
        <v>7900-350</v>
      </c>
    </row>
    <row r="168" spans="1:6" ht="15.6">
      <c r="A168" s="42">
        <v>7900</v>
      </c>
      <c r="B168" s="30">
        <v>353</v>
      </c>
      <c r="C168" s="31" t="s">
        <v>193</v>
      </c>
      <c r="D168" s="43">
        <v>0</v>
      </c>
      <c r="E168" s="44"/>
      <c r="F168" s="45" t="str">
        <f>A168&amp;"-"&amp;B168</f>
        <v>7900-353</v>
      </c>
    </row>
    <row r="169" spans="1:6" ht="15.6">
      <c r="A169" s="42">
        <v>7900</v>
      </c>
      <c r="B169" s="30">
        <v>351</v>
      </c>
      <c r="C169" s="31" t="s">
        <v>168</v>
      </c>
      <c r="D169" s="43">
        <v>0</v>
      </c>
      <c r="E169" s="44"/>
      <c r="F169" s="45" t="str">
        <f t="shared" si="19"/>
        <v>7900-351</v>
      </c>
    </row>
    <row r="170" spans="1:6" ht="15.6">
      <c r="A170" s="42">
        <v>7900</v>
      </c>
      <c r="B170" s="30">
        <v>352</v>
      </c>
      <c r="C170" s="31" t="s">
        <v>161</v>
      </c>
      <c r="D170" s="43">
        <v>0</v>
      </c>
      <c r="E170" s="44"/>
      <c r="F170" s="45" t="str">
        <f t="shared" si="19"/>
        <v>7900-352</v>
      </c>
    </row>
    <row r="171" spans="1:6" ht="15.6">
      <c r="A171" s="42">
        <v>7900</v>
      </c>
      <c r="B171" s="30">
        <v>353</v>
      </c>
      <c r="C171" s="31" t="s">
        <v>137</v>
      </c>
      <c r="D171" s="43">
        <v>81155.090500000006</v>
      </c>
      <c r="E171" s="44" t="s">
        <v>189</v>
      </c>
      <c r="F171" s="45" t="str">
        <f t="shared" si="19"/>
        <v>7900-353</v>
      </c>
    </row>
    <row r="172" spans="1:6" ht="15.6">
      <c r="A172" s="42">
        <v>7900</v>
      </c>
      <c r="B172" s="30">
        <v>360</v>
      </c>
      <c r="C172" s="31" t="s">
        <v>65</v>
      </c>
      <c r="D172" s="43">
        <v>497000</v>
      </c>
      <c r="E172" s="44" t="s">
        <v>204</v>
      </c>
      <c r="F172" s="45" t="str">
        <f t="shared" si="19"/>
        <v>7900-360</v>
      </c>
    </row>
    <row r="173" spans="1:6" ht="15.6">
      <c r="A173" s="42">
        <v>7900</v>
      </c>
      <c r="B173" s="30">
        <v>363</v>
      </c>
      <c r="C173" s="31" t="s">
        <v>207</v>
      </c>
      <c r="D173" s="43">
        <v>3441.3947555715308</v>
      </c>
      <c r="E173" s="44" t="s">
        <v>189</v>
      </c>
      <c r="F173" s="45" t="str">
        <f>A173&amp;"-"&amp;B173</f>
        <v>7900-363</v>
      </c>
    </row>
    <row r="174" spans="1:6" ht="15.6">
      <c r="A174" s="42">
        <v>7900</v>
      </c>
      <c r="B174" s="30">
        <v>370</v>
      </c>
      <c r="C174" s="31" t="s">
        <v>42</v>
      </c>
      <c r="D174" s="43">
        <v>7478.5808303378872</v>
      </c>
      <c r="E174" s="44" t="s">
        <v>189</v>
      </c>
      <c r="F174" s="45" t="str">
        <f t="shared" si="19"/>
        <v>7900-370</v>
      </c>
    </row>
    <row r="175" spans="1:6" ht="15.6">
      <c r="A175" s="42">
        <v>7900</v>
      </c>
      <c r="B175" s="30">
        <v>801</v>
      </c>
      <c r="C175" s="31" t="s">
        <v>185</v>
      </c>
      <c r="D175" s="43">
        <v>14920.176071171818</v>
      </c>
      <c r="E175" s="44" t="s">
        <v>189</v>
      </c>
      <c r="F175" s="45" t="str">
        <f>A175&amp;"-"&amp;B175</f>
        <v>7900-801</v>
      </c>
    </row>
    <row r="176" spans="1:6" ht="15.6">
      <c r="A176" s="42">
        <v>7900</v>
      </c>
      <c r="B176" s="30">
        <v>380</v>
      </c>
      <c r="C176" s="31" t="s">
        <v>43</v>
      </c>
      <c r="D176" s="43">
        <v>0</v>
      </c>
      <c r="E176" s="44"/>
      <c r="F176" s="45" t="str">
        <f t="shared" si="19"/>
        <v>7900-380</v>
      </c>
    </row>
    <row r="177" spans="1:6" ht="15.6">
      <c r="A177" s="42">
        <v>7900</v>
      </c>
      <c r="B177" s="30">
        <v>390</v>
      </c>
      <c r="C177" s="31" t="s">
        <v>44</v>
      </c>
      <c r="D177" s="43">
        <v>55005.221063982739</v>
      </c>
      <c r="E177" s="44" t="s">
        <v>189</v>
      </c>
      <c r="F177" s="45" t="str">
        <f t="shared" si="19"/>
        <v>7900-390</v>
      </c>
    </row>
    <row r="178" spans="1:6" ht="15.6">
      <c r="A178" s="42">
        <v>7900</v>
      </c>
      <c r="B178" s="30">
        <v>430</v>
      </c>
      <c r="C178" s="31" t="s">
        <v>103</v>
      </c>
      <c r="D178" s="43">
        <v>67645.25</v>
      </c>
      <c r="E178" s="44" t="s">
        <v>189</v>
      </c>
      <c r="F178" s="45" t="str">
        <f>A178&amp;"-"&amp;B178</f>
        <v>7900-430</v>
      </c>
    </row>
    <row r="179" spans="1:6" ht="15.6">
      <c r="A179" s="42">
        <v>7900</v>
      </c>
      <c r="B179" s="30">
        <v>510</v>
      </c>
      <c r="C179" s="31" t="s">
        <v>17</v>
      </c>
      <c r="D179" s="43">
        <v>23849.422674335008</v>
      </c>
      <c r="E179" s="44" t="s">
        <v>189</v>
      </c>
      <c r="F179" s="45" t="str">
        <f>A179&amp;"-"&amp;B179</f>
        <v>7900-510</v>
      </c>
    </row>
    <row r="180" spans="1:6" ht="31.2">
      <c r="A180" s="42">
        <v>7900</v>
      </c>
      <c r="B180" s="30">
        <v>411</v>
      </c>
      <c r="C180" s="31" t="s">
        <v>190</v>
      </c>
      <c r="D180" s="43">
        <v>14914.4</v>
      </c>
      <c r="E180" s="44" t="s">
        <v>183</v>
      </c>
      <c r="F180" s="45" t="str">
        <f t="shared" si="19"/>
        <v>7900-411</v>
      </c>
    </row>
    <row r="181" spans="1:6" ht="31.2">
      <c r="A181" s="42">
        <v>7900</v>
      </c>
      <c r="B181" s="30">
        <v>421</v>
      </c>
      <c r="C181" s="31" t="s">
        <v>191</v>
      </c>
      <c r="D181" s="43">
        <v>1289.6892127965493</v>
      </c>
      <c r="E181" s="44" t="s">
        <v>183</v>
      </c>
      <c r="F181" s="45" t="str">
        <f t="shared" si="19"/>
        <v>7900-421</v>
      </c>
    </row>
    <row r="182" spans="1:6" ht="15.6">
      <c r="A182" s="42">
        <v>7900</v>
      </c>
      <c r="B182" s="30">
        <v>730</v>
      </c>
      <c r="C182" s="31" t="s">
        <v>31</v>
      </c>
      <c r="D182" s="43">
        <v>249224.62</v>
      </c>
      <c r="E182" s="44" t="s">
        <v>189</v>
      </c>
      <c r="F182" s="45" t="str">
        <f t="shared" si="19"/>
        <v>7900-730</v>
      </c>
    </row>
    <row r="183" spans="1:6" ht="15.6">
      <c r="A183" s="59"/>
      <c r="B183" s="48"/>
      <c r="C183" s="49" t="s">
        <v>45</v>
      </c>
      <c r="D183" s="50">
        <f>SUM(D157:D182)</f>
        <v>1123176.8773547662</v>
      </c>
      <c r="E183" s="44"/>
      <c r="F183" s="45"/>
    </row>
    <row r="184" spans="1:6" ht="15.6">
      <c r="A184" s="63" t="s">
        <v>138</v>
      </c>
      <c r="B184" s="56"/>
      <c r="C184" s="61"/>
      <c r="D184" s="62"/>
      <c r="E184" s="44"/>
      <c r="F184" s="45"/>
    </row>
    <row r="185" spans="1:6" ht="15.6">
      <c r="A185" s="42" t="s">
        <v>155</v>
      </c>
      <c r="B185" s="30" t="s">
        <v>156</v>
      </c>
      <c r="C185" s="69" t="s">
        <v>159</v>
      </c>
      <c r="D185" s="43">
        <v>0</v>
      </c>
      <c r="E185" s="44"/>
      <c r="F185" s="45" t="str">
        <f t="shared" ref="F185:F187" si="20">A185&amp;"-"&amp;B185</f>
        <v>8200-350</v>
      </c>
    </row>
    <row r="186" spans="1:6" ht="15.6">
      <c r="A186" s="42" t="s">
        <v>155</v>
      </c>
      <c r="B186" s="30" t="s">
        <v>157</v>
      </c>
      <c r="C186" s="69" t="s">
        <v>44</v>
      </c>
      <c r="D186" s="43">
        <v>19347.117181883539</v>
      </c>
      <c r="E186" s="44" t="s">
        <v>189</v>
      </c>
      <c r="F186" s="45" t="str">
        <f t="shared" si="20"/>
        <v>8200-390</v>
      </c>
    </row>
    <row r="187" spans="1:6" ht="15.6">
      <c r="A187" s="42" t="s">
        <v>155</v>
      </c>
      <c r="B187" s="30" t="s">
        <v>158</v>
      </c>
      <c r="C187" s="69" t="s">
        <v>160</v>
      </c>
      <c r="D187" s="43">
        <v>9083.1035010783617</v>
      </c>
      <c r="E187" s="44" t="s">
        <v>189</v>
      </c>
      <c r="F187" s="45" t="str">
        <f t="shared" si="20"/>
        <v>8200-630</v>
      </c>
    </row>
    <row r="188" spans="1:6" ht="15.6">
      <c r="A188" s="42" t="s">
        <v>155</v>
      </c>
      <c r="B188" s="30">
        <v>643</v>
      </c>
      <c r="C188" s="69" t="s">
        <v>197</v>
      </c>
      <c r="D188" s="43">
        <v>8737.49</v>
      </c>
      <c r="E188" s="44" t="s">
        <v>208</v>
      </c>
      <c r="F188" s="45"/>
    </row>
    <row r="189" spans="1:6" ht="15.6">
      <c r="A189" s="42" t="s">
        <v>155</v>
      </c>
      <c r="B189" s="30">
        <v>300</v>
      </c>
      <c r="C189" s="69" t="s">
        <v>188</v>
      </c>
      <c r="D189" s="43">
        <v>0</v>
      </c>
      <c r="E189" s="44"/>
      <c r="F189" s="45"/>
    </row>
    <row r="190" spans="1:6" ht="15.6">
      <c r="A190" s="42"/>
      <c r="B190" s="48"/>
      <c r="C190" s="49" t="s">
        <v>139</v>
      </c>
      <c r="D190" s="50">
        <f>SUM(D185:D189)</f>
        <v>37167.710682961901</v>
      </c>
      <c r="E190" s="44"/>
      <c r="F190" s="45"/>
    </row>
    <row r="191" spans="1:6" ht="15.6">
      <c r="A191" s="63" t="s">
        <v>163</v>
      </c>
      <c r="B191" s="56"/>
      <c r="C191" s="61"/>
      <c r="D191" s="62"/>
      <c r="E191" s="44"/>
      <c r="F191" s="45"/>
    </row>
    <row r="192" spans="1:6" ht="15.6">
      <c r="A192" s="42">
        <v>9100</v>
      </c>
      <c r="B192" s="48" t="s">
        <v>164</v>
      </c>
      <c r="C192" s="69" t="s">
        <v>169</v>
      </c>
      <c r="D192" s="43">
        <v>108000</v>
      </c>
      <c r="E192" s="44" t="s">
        <v>180</v>
      </c>
      <c r="F192" s="45" t="str">
        <f t="shared" ref="F192:F195" si="21">A192&amp;"-"&amp;B192</f>
        <v>9100-160</v>
      </c>
    </row>
    <row r="193" spans="1:6" ht="15.6">
      <c r="A193" s="42">
        <v>9100</v>
      </c>
      <c r="B193" s="48" t="s">
        <v>165</v>
      </c>
      <c r="C193" s="69" t="s">
        <v>11</v>
      </c>
      <c r="D193" s="43">
        <v>8509.8600000000024</v>
      </c>
      <c r="E193" s="44" t="s">
        <v>141</v>
      </c>
      <c r="F193" s="45" t="str">
        <f t="shared" si="21"/>
        <v>9100-220</v>
      </c>
    </row>
    <row r="194" spans="1:6" ht="15.6">
      <c r="A194" s="42">
        <v>9100</v>
      </c>
      <c r="B194" s="48" t="s">
        <v>166</v>
      </c>
      <c r="C194" s="31" t="s">
        <v>13</v>
      </c>
      <c r="D194" s="43">
        <v>667.44</v>
      </c>
      <c r="E194" s="44" t="s">
        <v>195</v>
      </c>
      <c r="F194" s="45" t="str">
        <f t="shared" si="21"/>
        <v>9100-240</v>
      </c>
    </row>
    <row r="195" spans="1:6" ht="15.6">
      <c r="A195" s="42">
        <v>9100</v>
      </c>
      <c r="B195" s="48" t="s">
        <v>167</v>
      </c>
      <c r="C195" s="31" t="s">
        <v>14</v>
      </c>
      <c r="D195" s="43">
        <v>131.84</v>
      </c>
      <c r="E195" s="44" t="s">
        <v>196</v>
      </c>
      <c r="F195" s="45" t="str">
        <f t="shared" si="21"/>
        <v>9100-250</v>
      </c>
    </row>
    <row r="196" spans="1:6" ht="15.6">
      <c r="A196" s="42"/>
      <c r="B196" s="48"/>
      <c r="C196" s="49" t="s">
        <v>162</v>
      </c>
      <c r="D196" s="50">
        <f>SUM(D192:D195)</f>
        <v>117309.14</v>
      </c>
      <c r="E196" s="44"/>
      <c r="F196" s="45"/>
    </row>
    <row r="197" spans="1:6" ht="15.6">
      <c r="A197" s="42"/>
      <c r="B197" s="70"/>
      <c r="C197" s="71"/>
      <c r="D197" s="72"/>
      <c r="E197" s="44"/>
      <c r="F197" s="45"/>
    </row>
    <row r="198" spans="1:6" ht="15.6">
      <c r="A198" s="42"/>
      <c r="B198" s="73"/>
      <c r="C198" s="49" t="s">
        <v>63</v>
      </c>
      <c r="D198" s="50">
        <f>D48+D62+D74+D87+D90+D93+D99+D102+D124+D135+D151+D183+D190+D127+D155+D196</f>
        <v>4901421.9008484026</v>
      </c>
      <c r="E198" s="44"/>
      <c r="F198" s="45"/>
    </row>
    <row r="199" spans="1:6" ht="15.6">
      <c r="A199" s="42"/>
      <c r="B199" s="73"/>
      <c r="C199" s="49" t="s">
        <v>64</v>
      </c>
      <c r="D199" s="50">
        <f>D21-D198</f>
        <v>104111.09000709653</v>
      </c>
      <c r="E199" s="44"/>
      <c r="F199" s="45"/>
    </row>
    <row r="200" spans="1:6" ht="15.6">
      <c r="A200" s="42"/>
      <c r="B200" s="48"/>
      <c r="C200" s="31"/>
      <c r="D200" s="74"/>
      <c r="E200" s="44"/>
      <c r="F200" s="45"/>
    </row>
    <row r="201" spans="1:6" ht="15.6">
      <c r="A201" s="42"/>
      <c r="B201" s="73"/>
      <c r="C201" s="49" t="s">
        <v>202</v>
      </c>
      <c r="D201" s="50">
        <f>15843.33+167693.91</f>
        <v>183537.24</v>
      </c>
      <c r="E201" s="44"/>
      <c r="F201" s="45"/>
    </row>
    <row r="202" spans="1:6" ht="15.6">
      <c r="A202" s="42"/>
      <c r="B202" s="73"/>
      <c r="C202" s="49" t="s">
        <v>46</v>
      </c>
      <c r="D202" s="50">
        <f>D199</f>
        <v>104111.09000709653</v>
      </c>
      <c r="E202" s="44"/>
      <c r="F202" s="45"/>
    </row>
    <row r="203" spans="1:6" ht="15.6">
      <c r="A203" s="42"/>
      <c r="B203" s="73"/>
      <c r="C203" s="49" t="s">
        <v>47</v>
      </c>
      <c r="D203" s="50">
        <f>D201+D202</f>
        <v>287648.33000709652</v>
      </c>
      <c r="E203" s="44"/>
      <c r="F203" s="45"/>
    </row>
    <row r="207" spans="1:6">
      <c r="D207" s="89"/>
      <c r="E207" s="88"/>
    </row>
    <row r="208" spans="1:6">
      <c r="D208" s="89"/>
    </row>
  </sheetData>
  <mergeCells count="3">
    <mergeCell ref="A1:E1"/>
    <mergeCell ref="C4:E4"/>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zoomScale="140" zoomScaleNormal="140" workbookViewId="0">
      <selection activeCell="D44" sqref="D44"/>
    </sheetView>
  </sheetViews>
  <sheetFormatPr defaultColWidth="12" defaultRowHeight="13.2"/>
  <cols>
    <col min="1" max="1" width="33" customWidth="1"/>
    <col min="2" max="2" width="14.6640625" customWidth="1"/>
    <col min="3" max="3" width="12" style="14"/>
    <col min="4" max="4" width="16.44140625" customWidth="1"/>
    <col min="5" max="5" width="34.109375" customWidth="1"/>
  </cols>
  <sheetData>
    <row r="1" spans="1:5" ht="17.399999999999999">
      <c r="A1" s="95" t="s">
        <v>201</v>
      </c>
      <c r="B1" s="95"/>
      <c r="C1" s="95"/>
      <c r="D1" s="95"/>
      <c r="E1" s="95"/>
    </row>
    <row r="2" spans="1:5">
      <c r="A2" s="96" t="s">
        <v>71</v>
      </c>
      <c r="B2" s="96"/>
      <c r="C2" s="96"/>
      <c r="D2" s="96"/>
      <c r="E2" s="96"/>
    </row>
    <row r="3" spans="1:5">
      <c r="A3" s="97" t="s">
        <v>98</v>
      </c>
      <c r="B3" s="98"/>
      <c r="C3" s="98"/>
      <c r="D3" s="98"/>
      <c r="E3" s="98"/>
    </row>
    <row r="4" spans="1:5" s="1" customFormat="1" ht="15.6">
      <c r="A4" s="3" t="s">
        <v>66</v>
      </c>
      <c r="B4" s="3" t="s">
        <v>60</v>
      </c>
      <c r="C4" s="13" t="s">
        <v>69</v>
      </c>
      <c r="D4" s="3" t="s">
        <v>70</v>
      </c>
      <c r="E4" s="3" t="s">
        <v>78</v>
      </c>
    </row>
    <row r="5" spans="1:5" s="2" customFormat="1">
      <c r="A5" s="4" t="s">
        <v>72</v>
      </c>
      <c r="B5" s="5"/>
      <c r="C5" s="12"/>
      <c r="D5" s="5"/>
      <c r="E5" s="5"/>
    </row>
    <row r="6" spans="1:5" s="2" customFormat="1">
      <c r="A6" s="6" t="s">
        <v>68</v>
      </c>
      <c r="B6" s="86">
        <v>60354.833333333336</v>
      </c>
      <c r="C6" s="90">
        <v>18</v>
      </c>
      <c r="D6" s="7">
        <f>B6*C6</f>
        <v>1086387</v>
      </c>
      <c r="E6" s="6" t="s">
        <v>73</v>
      </c>
    </row>
    <row r="7" spans="1:5" s="2" customFormat="1">
      <c r="A7" s="6" t="s">
        <v>68</v>
      </c>
      <c r="B7" s="86"/>
      <c r="C7" s="90"/>
      <c r="D7" s="7">
        <f t="shared" ref="D7:D10" si="0">B7*C7</f>
        <v>0</v>
      </c>
      <c r="E7" s="6" t="s">
        <v>73</v>
      </c>
    </row>
    <row r="8" spans="1:5" s="2" customFormat="1" ht="13.8">
      <c r="A8" s="16" t="s">
        <v>97</v>
      </c>
      <c r="B8" s="86">
        <v>23432</v>
      </c>
      <c r="C8" s="90">
        <v>5</v>
      </c>
      <c r="D8" s="7">
        <f t="shared" si="0"/>
        <v>117160</v>
      </c>
      <c r="E8" s="6" t="s">
        <v>73</v>
      </c>
    </row>
    <row r="9" spans="1:5" s="2" customFormat="1">
      <c r="A9" s="8" t="s">
        <v>75</v>
      </c>
      <c r="B9" s="86"/>
      <c r="C9" s="90"/>
      <c r="D9" s="7"/>
      <c r="E9" s="6"/>
    </row>
    <row r="10" spans="1:5" s="2" customFormat="1">
      <c r="A10" s="6" t="s">
        <v>74</v>
      </c>
      <c r="B10" s="86">
        <v>0</v>
      </c>
      <c r="C10" s="90">
        <v>0</v>
      </c>
      <c r="D10" s="7">
        <f t="shared" si="0"/>
        <v>0</v>
      </c>
      <c r="E10" s="6" t="s">
        <v>73</v>
      </c>
    </row>
    <row r="11" spans="1:5" s="2" customFormat="1">
      <c r="A11" s="6"/>
      <c r="B11" s="86"/>
      <c r="C11" s="90"/>
      <c r="D11" s="7"/>
      <c r="E11" s="6"/>
    </row>
    <row r="12" spans="1:5" s="2" customFormat="1">
      <c r="A12" s="8" t="s">
        <v>6</v>
      </c>
      <c r="B12" s="86"/>
      <c r="C12" s="90"/>
      <c r="D12" s="7"/>
      <c r="E12" s="6"/>
    </row>
    <row r="13" spans="1:5" s="2" customFormat="1">
      <c r="A13" s="6" t="s">
        <v>95</v>
      </c>
      <c r="B13" s="86">
        <v>85000</v>
      </c>
      <c r="C13" s="90">
        <v>2</v>
      </c>
      <c r="D13" s="7">
        <f t="shared" ref="D13:D16" si="1">B13*C13</f>
        <v>170000</v>
      </c>
      <c r="E13" s="6" t="s">
        <v>96</v>
      </c>
    </row>
    <row r="14" spans="1:5" s="2" customFormat="1">
      <c r="A14" s="6"/>
      <c r="B14" s="86"/>
      <c r="C14" s="90"/>
      <c r="D14" s="7"/>
      <c r="E14" s="6"/>
    </row>
    <row r="15" spans="1:5" s="2" customFormat="1">
      <c r="A15" s="8" t="s">
        <v>8</v>
      </c>
      <c r="B15" s="86"/>
      <c r="C15" s="90"/>
      <c r="D15" s="7"/>
      <c r="E15" s="6"/>
    </row>
    <row r="16" spans="1:5" s="2" customFormat="1">
      <c r="A16" s="6" t="s">
        <v>97</v>
      </c>
      <c r="B16" s="86"/>
      <c r="C16" s="90"/>
      <c r="D16" s="7">
        <f t="shared" si="1"/>
        <v>0</v>
      </c>
      <c r="E16" s="6" t="s">
        <v>73</v>
      </c>
    </row>
    <row r="17" spans="1:5" s="2" customFormat="1">
      <c r="A17" s="6"/>
      <c r="B17" s="86"/>
      <c r="C17" s="90"/>
      <c r="D17" s="7"/>
      <c r="E17" s="6"/>
    </row>
    <row r="18" spans="1:5" s="2" customFormat="1">
      <c r="A18" s="6"/>
      <c r="B18" s="86"/>
      <c r="C18" s="90"/>
      <c r="D18" s="7"/>
      <c r="E18" s="6"/>
    </row>
    <row r="19" spans="1:5" s="2" customFormat="1">
      <c r="A19" s="8" t="s">
        <v>67</v>
      </c>
      <c r="B19" s="86"/>
      <c r="C19" s="90"/>
      <c r="D19" s="7"/>
      <c r="E19" s="6"/>
    </row>
    <row r="20" spans="1:5" s="2" customFormat="1">
      <c r="A20" s="6" t="s">
        <v>79</v>
      </c>
      <c r="B20" s="86">
        <v>107900</v>
      </c>
      <c r="C20" s="90">
        <v>1</v>
      </c>
      <c r="D20" s="7">
        <f>B20*C20</f>
        <v>107900</v>
      </c>
      <c r="E20" s="6" t="s">
        <v>67</v>
      </c>
    </row>
    <row r="21" spans="1:5" s="2" customFormat="1">
      <c r="A21" s="6" t="s">
        <v>80</v>
      </c>
      <c r="B21" s="86"/>
      <c r="C21" s="90"/>
      <c r="D21" s="7">
        <f t="shared" ref="D21" si="2">B21*C21</f>
        <v>0</v>
      </c>
      <c r="E21" s="6" t="s">
        <v>67</v>
      </c>
    </row>
    <row r="22" spans="1:5" s="2" customFormat="1">
      <c r="A22" s="6" t="s">
        <v>81</v>
      </c>
      <c r="B22" s="86">
        <v>35360</v>
      </c>
      <c r="C22" s="90">
        <v>1</v>
      </c>
      <c r="D22" s="7">
        <f t="shared" ref="D22:D28" si="3">B22*C22</f>
        <v>35360</v>
      </c>
      <c r="E22" s="6" t="s">
        <v>67</v>
      </c>
    </row>
    <row r="23" spans="1:5" s="2" customFormat="1">
      <c r="A23" s="6" t="s">
        <v>82</v>
      </c>
      <c r="B23" s="86"/>
      <c r="C23" s="90"/>
      <c r="D23" s="7">
        <f t="shared" si="3"/>
        <v>0</v>
      </c>
      <c r="E23" s="6" t="s">
        <v>67</v>
      </c>
    </row>
    <row r="24" spans="1:5" s="2" customFormat="1">
      <c r="A24" s="6" t="s">
        <v>83</v>
      </c>
      <c r="B24" s="86"/>
      <c r="C24" s="90"/>
      <c r="D24" s="7">
        <f t="shared" si="3"/>
        <v>0</v>
      </c>
      <c r="E24" s="6" t="s">
        <v>67</v>
      </c>
    </row>
    <row r="25" spans="1:5" s="2" customFormat="1">
      <c r="A25" s="6" t="s">
        <v>84</v>
      </c>
      <c r="B25" s="86"/>
      <c r="C25" s="90"/>
      <c r="D25" s="7">
        <f t="shared" si="3"/>
        <v>0</v>
      </c>
      <c r="E25" s="6" t="s">
        <v>67</v>
      </c>
    </row>
    <row r="26" spans="1:5" s="2" customFormat="1">
      <c r="A26" s="6" t="s">
        <v>85</v>
      </c>
      <c r="B26" s="86">
        <v>37440</v>
      </c>
      <c r="C26" s="90">
        <v>1</v>
      </c>
      <c r="D26" s="7">
        <f t="shared" si="3"/>
        <v>37440</v>
      </c>
      <c r="E26" s="6" t="s">
        <v>67</v>
      </c>
    </row>
    <row r="27" spans="1:5" s="2" customFormat="1">
      <c r="A27" s="6" t="s">
        <v>198</v>
      </c>
      <c r="B27" s="86">
        <v>44000</v>
      </c>
      <c r="C27" s="90">
        <v>1</v>
      </c>
      <c r="D27" s="7">
        <f t="shared" si="3"/>
        <v>44000</v>
      </c>
      <c r="E27" s="6" t="s">
        <v>67</v>
      </c>
    </row>
    <row r="28" spans="1:5" s="2" customFormat="1" ht="26.4">
      <c r="A28" s="6" t="s">
        <v>86</v>
      </c>
      <c r="B28" s="86"/>
      <c r="C28" s="90"/>
      <c r="D28" s="7">
        <f t="shared" si="3"/>
        <v>0</v>
      </c>
      <c r="E28" s="6" t="s">
        <v>67</v>
      </c>
    </row>
    <row r="29" spans="1:5" s="2" customFormat="1">
      <c r="A29" s="6"/>
      <c r="B29" s="87"/>
      <c r="C29" s="91"/>
      <c r="D29" s="9"/>
      <c r="E29" s="6"/>
    </row>
    <row r="30" spans="1:5" s="2" customFormat="1">
      <c r="A30" s="8" t="s">
        <v>9</v>
      </c>
      <c r="B30" s="86"/>
      <c r="C30" s="90"/>
      <c r="D30" s="7"/>
      <c r="E30" s="6"/>
    </row>
    <row r="31" spans="1:5" s="2" customFormat="1">
      <c r="A31" s="6" t="s">
        <v>87</v>
      </c>
      <c r="B31" s="86"/>
      <c r="C31" s="90"/>
      <c r="D31" s="7">
        <f t="shared" ref="D31" si="4">B31*C31</f>
        <v>0</v>
      </c>
      <c r="E31" s="6" t="s">
        <v>99</v>
      </c>
    </row>
    <row r="32" spans="1:5" s="2" customFormat="1">
      <c r="A32" s="6" t="s">
        <v>88</v>
      </c>
      <c r="B32" s="86">
        <v>19994</v>
      </c>
      <c r="C32" s="90">
        <v>2</v>
      </c>
      <c r="D32" s="7">
        <f t="shared" ref="D32:D34" si="5">B32*C32</f>
        <v>39988</v>
      </c>
      <c r="E32" s="6" t="s">
        <v>77</v>
      </c>
    </row>
    <row r="33" spans="1:5" s="2" customFormat="1">
      <c r="A33" s="6" t="s">
        <v>89</v>
      </c>
      <c r="B33" s="86"/>
      <c r="C33" s="90"/>
      <c r="D33" s="7">
        <f t="shared" si="5"/>
        <v>0</v>
      </c>
      <c r="E33" s="6" t="s">
        <v>77</v>
      </c>
    </row>
    <row r="34" spans="1:5" s="2" customFormat="1">
      <c r="A34" s="6" t="s">
        <v>90</v>
      </c>
      <c r="B34" s="86"/>
      <c r="C34" s="90"/>
      <c r="D34" s="7">
        <f t="shared" si="5"/>
        <v>0</v>
      </c>
      <c r="E34" s="6" t="s">
        <v>77</v>
      </c>
    </row>
    <row r="35" spans="1:5" s="2" customFormat="1">
      <c r="A35" s="6" t="s">
        <v>91</v>
      </c>
      <c r="B35" s="86"/>
      <c r="C35" s="90"/>
      <c r="D35" s="7">
        <f t="shared" ref="D35:D36" si="6">B35*C35</f>
        <v>0</v>
      </c>
      <c r="E35" s="6" t="s">
        <v>92</v>
      </c>
    </row>
    <row r="36" spans="1:5" s="2" customFormat="1">
      <c r="A36" s="6" t="s">
        <v>199</v>
      </c>
      <c r="B36" s="86">
        <v>46180</v>
      </c>
      <c r="C36" s="90">
        <v>3</v>
      </c>
      <c r="D36" s="7">
        <f t="shared" si="6"/>
        <v>138540</v>
      </c>
      <c r="E36" s="6" t="s">
        <v>92</v>
      </c>
    </row>
    <row r="37" spans="1:5" s="2" customFormat="1">
      <c r="A37" s="6" t="s">
        <v>93</v>
      </c>
      <c r="B37" s="86">
        <v>28600</v>
      </c>
      <c r="C37" s="90">
        <v>1</v>
      </c>
      <c r="D37" s="7">
        <f t="shared" ref="D37:D39" si="7">B37*C37</f>
        <v>28600</v>
      </c>
      <c r="E37" s="6" t="s">
        <v>76</v>
      </c>
    </row>
    <row r="38" spans="1:5" s="2" customFormat="1">
      <c r="A38" s="6" t="s">
        <v>94</v>
      </c>
      <c r="B38" s="86">
        <v>22320</v>
      </c>
      <c r="C38" s="90">
        <v>4</v>
      </c>
      <c r="D38" s="7">
        <f t="shared" si="7"/>
        <v>89280</v>
      </c>
      <c r="E38" s="6" t="s">
        <v>76</v>
      </c>
    </row>
    <row r="39" spans="1:5" s="2" customFormat="1">
      <c r="A39" s="6" t="s">
        <v>169</v>
      </c>
      <c r="B39" s="7">
        <v>27000</v>
      </c>
      <c r="C39" s="17">
        <v>4</v>
      </c>
      <c r="D39" s="7">
        <f t="shared" si="7"/>
        <v>108000</v>
      </c>
      <c r="E39" s="6" t="s">
        <v>170</v>
      </c>
    </row>
    <row r="40" spans="1:5" s="2" customFormat="1">
      <c r="A40" s="6"/>
      <c r="B40" s="10"/>
      <c r="C40" s="15"/>
      <c r="D40" s="10"/>
      <c r="E40" s="6"/>
    </row>
    <row r="41" spans="1:5" s="2" customFormat="1">
      <c r="A41" s="6" t="s">
        <v>142</v>
      </c>
      <c r="B41" s="10"/>
      <c r="C41" s="11">
        <f>SUM(C6:C39)</f>
        <v>43</v>
      </c>
      <c r="D41" s="7">
        <f>SUM(D4:D39)</f>
        <v>2002655</v>
      </c>
      <c r="E41" s="6"/>
    </row>
    <row r="44" spans="1:5">
      <c r="D44" s="18"/>
    </row>
  </sheetData>
  <mergeCells count="3">
    <mergeCell ref="A1:E1"/>
    <mergeCell ref="A2:E2"/>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CAD3BBE018B545893FB02A8234A2D1" ma:contentTypeVersion="15" ma:contentTypeDescription="Create a new document." ma:contentTypeScope="" ma:versionID="d9f26e9f89a9225aad8bba8c7131e51b">
  <xsd:schema xmlns:xsd="http://www.w3.org/2001/XMLSchema" xmlns:xs="http://www.w3.org/2001/XMLSchema" xmlns:p="http://schemas.microsoft.com/office/2006/metadata/properties" xmlns:ns2="59a0ad3b-7a7d-46b8-af17-d1f9bbfb5360" xmlns:ns3="6645c768-c7af-491e-b383-ed123f77427f" targetNamespace="http://schemas.microsoft.com/office/2006/metadata/properties" ma:root="true" ma:fieldsID="43ccf18defdac2e1054b9b5b0e620cbf" ns2:_="" ns3:_="">
    <xsd:import namespace="59a0ad3b-7a7d-46b8-af17-d1f9bbfb5360"/>
    <xsd:import namespace="6645c768-c7af-491e-b383-ed123f7742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a0ad3b-7a7d-46b8-af17-d1f9bbfb5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7203f4-d3fa-4e53-a262-f70937c7aa0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45c768-c7af-491e-b383-ed123f77427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37d55ac-e754-4b03-bb75-bd4cee51c3e0}" ma:internalName="TaxCatchAll" ma:showField="CatchAllData" ma:web="6645c768-c7af-491e-b383-ed123f774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4FA367-091E-4BFE-8032-F77CCDC81F7E}">
  <ds:schemaRefs>
    <ds:schemaRef ds:uri="http://schemas.microsoft.com/sharepoint/v3/contenttype/forms"/>
  </ds:schemaRefs>
</ds:datastoreItem>
</file>

<file path=customXml/itemProps2.xml><?xml version="1.0" encoding="utf-8"?>
<ds:datastoreItem xmlns:ds="http://schemas.openxmlformats.org/officeDocument/2006/customXml" ds:itemID="{653DFE03-EEA7-415B-9DC0-34F9E6358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a0ad3b-7a7d-46b8-af17-d1f9bbfb5360"/>
    <ds:schemaRef ds:uri="6645c768-c7af-491e-b383-ed123f774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 Budget Narrative</vt:lpstr>
      <vt:lpstr>Staffing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19-20 Somerset Dade (0520, 6004) Budget.xlsx</dc:title>
  <dc:creator>ibehar</dc:creator>
  <cp:lastModifiedBy>Sam Husen</cp:lastModifiedBy>
  <dcterms:created xsi:type="dcterms:W3CDTF">2020-06-19T02:45:13Z</dcterms:created>
  <dcterms:modified xsi:type="dcterms:W3CDTF">2025-08-15T21:24:02Z</dcterms:modified>
</cp:coreProperties>
</file>